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汇总表" sheetId="5" r:id="rId1"/>
    <sheet name="一标" sheetId="2" r:id="rId2"/>
    <sheet name="二标 " sheetId="6" r:id="rId3"/>
  </sheets>
  <definedNames>
    <definedName name="_xlnm.Print_Area" localSheetId="2">'二标 '!$A$1:$H$28</definedName>
    <definedName name="_xlnm.Print_Area" localSheetId="1">一标!$A$1:$H$28</definedName>
  </definedNames>
  <calcPr calcId="125725"/>
</workbook>
</file>

<file path=xl/calcChain.xml><?xml version="1.0" encoding="utf-8"?>
<calcChain xmlns="http://schemas.openxmlformats.org/spreadsheetml/2006/main">
  <c r="E22" i="6"/>
  <c r="E21"/>
  <c r="E20"/>
  <c r="E15"/>
  <c r="E14"/>
  <c r="E9"/>
  <c r="E8"/>
  <c r="E7"/>
  <c r="E6"/>
  <c r="E5"/>
  <c r="E22" i="2"/>
  <c r="E21"/>
  <c r="E20"/>
  <c r="E15"/>
  <c r="E14"/>
  <c r="E9"/>
  <c r="E8"/>
  <c r="E7"/>
  <c r="E6"/>
  <c r="E5"/>
</calcChain>
</file>

<file path=xl/sharedStrings.xml><?xml version="1.0" encoding="utf-8"?>
<sst xmlns="http://schemas.openxmlformats.org/spreadsheetml/2006/main" count="214" uniqueCount="84">
  <si>
    <t>序号</t>
  </si>
  <si>
    <t>标段</t>
  </si>
  <si>
    <t>施工范围</t>
  </si>
  <si>
    <t>报价金额（元）</t>
  </si>
  <si>
    <t>备注</t>
  </si>
  <si>
    <t>一标段</t>
  </si>
  <si>
    <t>二标段</t>
  </si>
  <si>
    <t>合计：</t>
  </si>
  <si>
    <t xml:space="preserve">报 价 单 位（公章）：                     </t>
  </si>
  <si>
    <t xml:space="preserve">法定代表人或委托代理人（签字或盖章）：                                           </t>
  </si>
  <si>
    <r>
      <rPr>
        <sz val="10"/>
        <rFont val="宋体"/>
        <charset val="134"/>
      </rPr>
      <t>日期：</t>
    </r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>年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日</t>
    </r>
  </si>
  <si>
    <t>工程名称：贵州省都匀市第四届中国绿化博览会博览园项目9#、10#、11#星级厕所劳务工程</t>
  </si>
  <si>
    <t>项目名称</t>
  </si>
  <si>
    <t>工程内容</t>
  </si>
  <si>
    <t>单位</t>
  </si>
  <si>
    <t>数量</t>
  </si>
  <si>
    <t>综合单价（元）</t>
  </si>
  <si>
    <t>合价（元）</t>
  </si>
  <si>
    <t>一</t>
  </si>
  <si>
    <t>基础、结构</t>
  </si>
  <si>
    <t>场地平整</t>
  </si>
  <si>
    <t>场地平整、压实、清杂。</t>
  </si>
  <si>
    <t>m2</t>
  </si>
  <si>
    <t>挖基础</t>
  </si>
  <si>
    <t>人机配合挖沟槽土方、修整坑底、边坡等。</t>
  </si>
  <si>
    <t>m3</t>
  </si>
  <si>
    <t>独立基商品砼垫层</t>
  </si>
  <si>
    <t xml:space="preserve">商品砼场内运输、振捣、浇筑等，包含混凝土震动器、混凝土振捣收光找平养护，含模板、支撑材料费及安装、拆卸、周转。                       </t>
  </si>
  <si>
    <t>混凝土甲供</t>
  </si>
  <si>
    <t>主体结构</t>
  </si>
  <si>
    <t>梁、柱、板、屋面等商品混凝土浇筑，包含场内运输、振捣、浇筑等，包含混凝土震动器、混凝土振捣收光找平养护。</t>
  </si>
  <si>
    <t>结构木模板</t>
  </si>
  <si>
    <t>含模板、木方、对拉螺栓、加固钢管、三星卡等材料费及安装、拆卸、周转。</t>
  </si>
  <si>
    <t>㎡</t>
  </si>
  <si>
    <t>包工包料</t>
  </si>
  <si>
    <t>结钢筋制作、安装（基础、梁、柱、板等）</t>
  </si>
  <si>
    <t>包括钢筋场内运输、调直、折弯、制作、安装等，包含钢筋调直机、切断机等机械费用。</t>
  </si>
  <si>
    <t>t</t>
  </si>
  <si>
    <t>钢筋甲供</t>
  </si>
  <si>
    <t>满堂脚手架</t>
  </si>
  <si>
    <t>脚手架租赁、搭设、拆除等工作。</t>
  </si>
  <si>
    <t>外墙脚手架</t>
  </si>
  <si>
    <t>脚手架租赁、搭设、拆除等工作，包含防护网及辅材。</t>
  </si>
  <si>
    <t>二</t>
  </si>
  <si>
    <t>地面</t>
  </si>
  <si>
    <t>回填土</t>
  </si>
  <si>
    <t>30m以内取土回填、分层夯实，30m以内取土。</t>
  </si>
  <si>
    <t>地面混凝土垫层</t>
  </si>
  <si>
    <t>商品砼场内运输、振捣、浇筑等，包含混凝土震动器、混凝土振捣收光找平养护。</t>
  </si>
  <si>
    <t>三</t>
  </si>
  <si>
    <t>二次结构</t>
  </si>
  <si>
    <t>加气块砼砌块</t>
  </si>
  <si>
    <t>200厚墙，砂浆调制，运砖，砌筑砖墙，内设2*Φ6@500拉结筋与柱相连</t>
  </si>
  <si>
    <t>材料甲供</t>
  </si>
  <si>
    <t>水泥砖砌块</t>
  </si>
  <si>
    <t>水泥砖甲供</t>
  </si>
  <si>
    <t>外墙防潮层</t>
  </si>
  <si>
    <t>砌体水泥砂浆防潮层</t>
  </si>
  <si>
    <t>墙面水泥砂浆粉刷</t>
  </si>
  <si>
    <t>基层清理，调运砂浆，墙面水泥砂浆粉刷，满铺玻纤布，墙与柱、梁连接处300mm钢丝网加强</t>
  </si>
  <si>
    <t>内墙里架子</t>
  </si>
  <si>
    <t>里架子租赁租赁、搭设、拆除等工作</t>
  </si>
  <si>
    <t>外墙散水</t>
  </si>
  <si>
    <t>碎石垫层、模板、混凝土浇筑、磨光</t>
  </si>
  <si>
    <t>四</t>
  </si>
  <si>
    <t>屋面</t>
  </si>
  <si>
    <t>轻质料找坡层</t>
  </si>
  <si>
    <t>最薄处30厚LC5.0轻集料混凝土2%找坡</t>
  </si>
  <si>
    <t>水泥砂浆找平层</t>
  </si>
  <si>
    <t>20厚1:3水泥砂浆找平层</t>
  </si>
  <si>
    <t>水泥砂浆保护层</t>
  </si>
  <si>
    <t>小计：</t>
  </si>
  <si>
    <t>1、基础标高、控制点参照标高由招标人提供，乙方在垫层施工中负责按甲方交底要求施工并控制各垫层标高，垫层标高控制在2cm以内，经验收标高未达到要求的，由投标人自行组织整改，并承担整改费用。</t>
  </si>
  <si>
    <t>2、所有甲供材料均未明确场内运输距离的，均按80m以内考虑，除备注甲供材料，其他所有材料由乙方提供</t>
  </si>
  <si>
    <t>3、全费用单价是指完成一个规定清单项目所需的人工费、材料费、施工机具使用费、企业管理费、利润和完成该规定清单项目所需的措施费、规费和税金以及一定范围内的风险费用。分部分项分包工程项目的全部费用价格，应包括招标文件所确定的招标范围内的全部内容。全费用单价包含但不限于人工费（含人员加班费用）、甲供材下料、验收、保管、材料二次倒运费用、小型机具费用、耗材(切割片)费用、赶工措施费用、技术服务费（测量等）、通讯费、交通费、食宿费、劳保用品费、相关保险费用、企业管理费、利润、措施费、规费、税金及政策性文件规定费用等所有费用。</t>
  </si>
  <si>
    <t>4、以上报价税金按9%报价，提供9%点税率的增值税专用发票。</t>
  </si>
  <si>
    <t xml:space="preserve"> </t>
  </si>
  <si>
    <t>基础、梁、柱、板、屋面等商品混凝土浇筑，包含场内运输、振捣、浇筑等，包含混凝土震动器、混凝土振捣收光找平养护。</t>
  </si>
  <si>
    <t>工程名称：贵州省都匀市第四届中国绿化博览会博览园项目1#、5#、7#星级厕所劳务工程</t>
    <phoneticPr fontId="12" type="noConversion"/>
  </si>
  <si>
    <t>工程名称：贵州省都匀市第四届中国绿化博览会博览园项目星级厕所劳务工程</t>
    <phoneticPr fontId="12" type="noConversion"/>
  </si>
  <si>
    <t>9#、10#、11#</t>
    <phoneticPr fontId="12" type="noConversion"/>
  </si>
  <si>
    <t>1#、5#、7#</t>
    <phoneticPr fontId="12" type="noConversion"/>
  </si>
  <si>
    <t>工程量清单</t>
    <phoneticPr fontId="12" type="noConversion"/>
  </si>
  <si>
    <t>工程量清单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</si>
</sst>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3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E7" sqref="E7"/>
    </sheetView>
  </sheetViews>
  <sheetFormatPr defaultColWidth="8.875" defaultRowHeight="13.5"/>
  <cols>
    <col min="1" max="1" width="7" customWidth="1"/>
    <col min="2" max="2" width="13.5" customWidth="1"/>
    <col min="3" max="3" width="16.25" customWidth="1"/>
    <col min="4" max="4" width="18.5" customWidth="1"/>
    <col min="5" max="5" width="12.625" customWidth="1"/>
  </cols>
  <sheetData>
    <row r="1" spans="1:7" ht="20.25">
      <c r="A1" s="47" t="s">
        <v>82</v>
      </c>
      <c r="B1" s="48"/>
      <c r="C1" s="48"/>
      <c r="D1" s="47"/>
      <c r="E1" s="49"/>
      <c r="F1" s="50"/>
      <c r="G1" s="47"/>
    </row>
    <row r="2" spans="1:7" ht="29.1" customHeight="1">
      <c r="A2" s="51" t="s">
        <v>79</v>
      </c>
      <c r="B2" s="52"/>
      <c r="C2" s="52"/>
      <c r="D2" s="51"/>
      <c r="E2" s="53"/>
      <c r="F2" s="54"/>
      <c r="G2" s="55"/>
    </row>
    <row r="3" spans="1:7" ht="23.1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37"/>
      <c r="G3" s="37"/>
    </row>
    <row r="4" spans="1:7" ht="27" customHeight="1">
      <c r="A4" s="11">
        <v>1</v>
      </c>
      <c r="B4" s="11" t="s">
        <v>5</v>
      </c>
      <c r="C4" s="11" t="s">
        <v>80</v>
      </c>
      <c r="D4" s="13"/>
      <c r="E4" s="11"/>
      <c r="F4" s="37"/>
      <c r="G4" s="37"/>
    </row>
    <row r="5" spans="1:7" ht="27.95" customHeight="1">
      <c r="A5" s="11">
        <v>2</v>
      </c>
      <c r="B5" s="11" t="s">
        <v>6</v>
      </c>
      <c r="C5" s="11" t="s">
        <v>81</v>
      </c>
      <c r="D5" s="13"/>
      <c r="E5" s="11"/>
      <c r="F5" s="37"/>
      <c r="G5" s="37"/>
    </row>
    <row r="6" spans="1:7" ht="24" customHeight="1">
      <c r="A6" s="10"/>
      <c r="B6" s="11" t="s">
        <v>7</v>
      </c>
      <c r="C6" s="11"/>
      <c r="D6" s="13"/>
      <c r="E6" s="10"/>
      <c r="F6" s="37"/>
      <c r="G6" s="37"/>
    </row>
    <row r="9" spans="1:7" ht="21.95" customHeight="1">
      <c r="C9" s="56" t="s">
        <v>8</v>
      </c>
      <c r="D9" s="56"/>
      <c r="E9" s="56"/>
      <c r="F9" s="56"/>
      <c r="G9" s="56"/>
    </row>
    <row r="10" spans="1:7" ht="18" customHeight="1">
      <c r="C10" s="39"/>
      <c r="D10" s="39"/>
      <c r="E10" s="40"/>
    </row>
    <row r="11" spans="1:7" ht="21" customHeight="1">
      <c r="C11" s="56" t="s">
        <v>9</v>
      </c>
      <c r="D11" s="56"/>
      <c r="E11" s="56"/>
      <c r="F11" s="56"/>
      <c r="G11" s="56"/>
    </row>
    <row r="12" spans="1:7">
      <c r="C12" s="39"/>
      <c r="D12" s="39"/>
      <c r="E12" s="40"/>
    </row>
    <row r="13" spans="1:7" ht="18.95" customHeight="1">
      <c r="C13" s="56" t="s">
        <v>10</v>
      </c>
      <c r="D13" s="56"/>
      <c r="E13" s="57"/>
    </row>
  </sheetData>
  <mergeCells count="5">
    <mergeCell ref="A1:G1"/>
    <mergeCell ref="A2:G2"/>
    <mergeCell ref="C9:G9"/>
    <mergeCell ref="C11:G11"/>
    <mergeCell ref="C13:E13"/>
  </mergeCells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4" sqref="D4"/>
    </sheetView>
  </sheetViews>
  <sheetFormatPr defaultColWidth="9" defaultRowHeight="13.5"/>
  <cols>
    <col min="1" max="1" width="5.5" customWidth="1"/>
    <col min="2" max="2" width="13.25" customWidth="1"/>
    <col min="3" max="3" width="34.5" style="1" customWidth="1"/>
    <col min="4" max="4" width="6.75" customWidth="1"/>
    <col min="5" max="5" width="8.75" customWidth="1"/>
    <col min="6" max="6" width="9.75" customWidth="1"/>
    <col min="7" max="7" width="10.5" customWidth="1"/>
  </cols>
  <sheetData>
    <row r="1" spans="1:8" ht="24.95" customHeight="1">
      <c r="A1" s="47" t="s">
        <v>83</v>
      </c>
      <c r="B1" s="48"/>
      <c r="C1" s="48"/>
      <c r="D1" s="47"/>
      <c r="E1" s="49"/>
      <c r="F1" s="49"/>
      <c r="G1" s="50"/>
      <c r="H1" s="47"/>
    </row>
    <row r="2" spans="1:8" ht="24" customHeight="1">
      <c r="A2" s="51" t="s">
        <v>11</v>
      </c>
      <c r="B2" s="52"/>
      <c r="C2" s="52"/>
      <c r="D2" s="51"/>
      <c r="E2" s="53"/>
      <c r="F2" s="53"/>
      <c r="G2" s="54"/>
      <c r="H2" s="55"/>
    </row>
    <row r="3" spans="1:8" ht="30.95" customHeight="1">
      <c r="A3" s="2" t="s">
        <v>0</v>
      </c>
      <c r="B3" s="3" t="s">
        <v>12</v>
      </c>
      <c r="C3" s="3" t="s">
        <v>13</v>
      </c>
      <c r="D3" s="2" t="s">
        <v>14</v>
      </c>
      <c r="E3" s="4" t="s">
        <v>15</v>
      </c>
      <c r="F3" s="5" t="s">
        <v>16</v>
      </c>
      <c r="G3" s="6" t="s">
        <v>17</v>
      </c>
      <c r="H3" s="2" t="s">
        <v>4</v>
      </c>
    </row>
    <row r="4" spans="1:8" ht="27.95" customHeight="1">
      <c r="A4" s="7" t="s">
        <v>18</v>
      </c>
      <c r="B4" s="8" t="s">
        <v>19</v>
      </c>
      <c r="C4" s="9"/>
      <c r="D4" s="10"/>
      <c r="E4" s="10"/>
      <c r="F4" s="10"/>
      <c r="G4" s="10"/>
      <c r="H4" s="10"/>
    </row>
    <row r="5" spans="1:8" ht="24.95" customHeight="1">
      <c r="A5" s="11">
        <v>1</v>
      </c>
      <c r="B5" s="12" t="s">
        <v>20</v>
      </c>
      <c r="C5" s="12" t="s">
        <v>21</v>
      </c>
      <c r="D5" s="11" t="s">
        <v>22</v>
      </c>
      <c r="E5" s="13">
        <f>(20*10)*2.8</f>
        <v>560</v>
      </c>
      <c r="F5" s="11"/>
      <c r="G5" s="11"/>
      <c r="H5" s="10"/>
    </row>
    <row r="6" spans="1:8" ht="38.1" customHeight="1">
      <c r="A6" s="11">
        <v>2</v>
      </c>
      <c r="B6" s="14" t="s">
        <v>23</v>
      </c>
      <c r="C6" s="14" t="s">
        <v>24</v>
      </c>
      <c r="D6" s="11" t="s">
        <v>25</v>
      </c>
      <c r="E6" s="13">
        <f>(295*0.3)*2.8</f>
        <v>247.8</v>
      </c>
      <c r="F6" s="11"/>
      <c r="G6" s="11"/>
      <c r="H6" s="10"/>
    </row>
    <row r="7" spans="1:8" ht="56.1" customHeight="1">
      <c r="A7" s="11">
        <v>3</v>
      </c>
      <c r="B7" s="12" t="s">
        <v>26</v>
      </c>
      <c r="C7" s="12" t="s">
        <v>27</v>
      </c>
      <c r="D7" s="11" t="s">
        <v>25</v>
      </c>
      <c r="E7" s="13">
        <f>(2*2*0.1*14)*2.8</f>
        <v>15.68</v>
      </c>
      <c r="F7" s="15"/>
      <c r="G7" s="11"/>
      <c r="H7" s="16" t="s">
        <v>28</v>
      </c>
    </row>
    <row r="8" spans="1:8" ht="51" customHeight="1">
      <c r="A8" s="17">
        <v>4</v>
      </c>
      <c r="B8" s="41" t="s">
        <v>29</v>
      </c>
      <c r="C8" s="41" t="s">
        <v>30</v>
      </c>
      <c r="D8" s="17" t="s">
        <v>25</v>
      </c>
      <c r="E8" s="32">
        <f>(7.6+40+69.7)*2.8</f>
        <v>328.44</v>
      </c>
      <c r="F8" s="17"/>
      <c r="G8" s="17"/>
      <c r="H8" s="42" t="s">
        <v>28</v>
      </c>
    </row>
    <row r="9" spans="1:8" ht="42" customHeight="1">
      <c r="A9" s="17">
        <v>5</v>
      </c>
      <c r="B9" s="18" t="s">
        <v>31</v>
      </c>
      <c r="C9" s="19" t="s">
        <v>32</v>
      </c>
      <c r="D9" s="20" t="s">
        <v>33</v>
      </c>
      <c r="E9" s="21">
        <f>(386.3+255)*2.8</f>
        <v>1795.64</v>
      </c>
      <c r="F9" s="22"/>
      <c r="G9" s="17"/>
      <c r="H9" s="17" t="s">
        <v>34</v>
      </c>
    </row>
    <row r="10" spans="1:8" ht="50.1" customHeight="1">
      <c r="A10" s="17">
        <v>6</v>
      </c>
      <c r="B10" s="43" t="s">
        <v>35</v>
      </c>
      <c r="C10" s="41" t="s">
        <v>36</v>
      </c>
      <c r="D10" s="25" t="s">
        <v>37</v>
      </c>
      <c r="E10" s="44">
        <v>92.036000000000001</v>
      </c>
      <c r="F10" s="25"/>
      <c r="G10" s="17"/>
      <c r="H10" s="42" t="s">
        <v>38</v>
      </c>
    </row>
    <row r="11" spans="1:8" ht="27" customHeight="1">
      <c r="A11" s="17">
        <v>7</v>
      </c>
      <c r="B11" s="43" t="s">
        <v>39</v>
      </c>
      <c r="C11" s="41" t="s">
        <v>40</v>
      </c>
      <c r="D11" s="20" t="s">
        <v>33</v>
      </c>
      <c r="E11" s="44">
        <v>462</v>
      </c>
      <c r="F11" s="25"/>
      <c r="G11" s="17"/>
      <c r="H11" s="17" t="s">
        <v>34</v>
      </c>
    </row>
    <row r="12" spans="1:8" ht="30.95" customHeight="1">
      <c r="A12" s="11">
        <v>8</v>
      </c>
      <c r="B12" s="14" t="s">
        <v>41</v>
      </c>
      <c r="C12" s="12" t="s">
        <v>42</v>
      </c>
      <c r="D12" s="20" t="s">
        <v>33</v>
      </c>
      <c r="E12" s="24">
        <v>1324.4</v>
      </c>
      <c r="F12" s="25"/>
      <c r="G12" s="11"/>
      <c r="H12" s="11" t="s">
        <v>34</v>
      </c>
    </row>
    <row r="13" spans="1:8" ht="27" customHeight="1">
      <c r="A13" s="7" t="s">
        <v>43</v>
      </c>
      <c r="B13" s="26" t="s">
        <v>44</v>
      </c>
      <c r="C13" s="12"/>
      <c r="D13" s="20"/>
      <c r="E13" s="24"/>
      <c r="F13" s="25"/>
      <c r="G13" s="11"/>
      <c r="H13" s="16"/>
    </row>
    <row r="14" spans="1:8" ht="24.95" customHeight="1">
      <c r="A14" s="11">
        <v>1</v>
      </c>
      <c r="B14" s="14" t="s">
        <v>45</v>
      </c>
      <c r="C14" s="12" t="s">
        <v>46</v>
      </c>
      <c r="D14" s="11" t="s">
        <v>25</v>
      </c>
      <c r="E14" s="24">
        <f>(160*1)*2.8</f>
        <v>448</v>
      </c>
      <c r="F14" s="25"/>
      <c r="G14" s="11"/>
      <c r="H14" s="16"/>
    </row>
    <row r="15" spans="1:8" ht="42.95" customHeight="1">
      <c r="A15" s="11">
        <v>2</v>
      </c>
      <c r="B15" s="14" t="s">
        <v>47</v>
      </c>
      <c r="C15" s="12" t="s">
        <v>48</v>
      </c>
      <c r="D15" s="11" t="s">
        <v>25</v>
      </c>
      <c r="E15" s="24">
        <f>(160*0.1)*2.8</f>
        <v>44.8</v>
      </c>
      <c r="F15" s="25"/>
      <c r="G15" s="11"/>
      <c r="H15" s="16" t="s">
        <v>28</v>
      </c>
    </row>
    <row r="16" spans="1:8" ht="30" customHeight="1">
      <c r="A16" s="7" t="s">
        <v>49</v>
      </c>
      <c r="B16" s="27" t="s">
        <v>50</v>
      </c>
      <c r="C16" s="19"/>
      <c r="D16" s="20"/>
      <c r="E16" s="13"/>
      <c r="F16" s="11"/>
      <c r="G16" s="11"/>
      <c r="H16" s="11"/>
    </row>
    <row r="17" spans="1:8" ht="36.950000000000003" customHeight="1">
      <c r="A17" s="11">
        <v>1</v>
      </c>
      <c r="B17" s="12" t="s">
        <v>51</v>
      </c>
      <c r="C17" s="14" t="s">
        <v>52</v>
      </c>
      <c r="D17" s="11" t="s">
        <v>25</v>
      </c>
      <c r="E17" s="13">
        <v>219.8</v>
      </c>
      <c r="F17" s="11"/>
      <c r="G17" s="11"/>
      <c r="H17" s="16" t="s">
        <v>53</v>
      </c>
    </row>
    <row r="18" spans="1:8" ht="33" customHeight="1">
      <c r="A18" s="11">
        <v>2</v>
      </c>
      <c r="B18" s="12" t="s">
        <v>54</v>
      </c>
      <c r="C18" s="14" t="s">
        <v>52</v>
      </c>
      <c r="D18" s="11" t="s">
        <v>25</v>
      </c>
      <c r="E18" s="13">
        <v>56</v>
      </c>
      <c r="F18" s="11"/>
      <c r="G18" s="11"/>
      <c r="H18" s="16" t="s">
        <v>55</v>
      </c>
    </row>
    <row r="19" spans="1:8" ht="24.95" customHeight="1">
      <c r="A19" s="11">
        <v>3</v>
      </c>
      <c r="B19" s="12" t="s">
        <v>56</v>
      </c>
      <c r="C19" s="12" t="s">
        <v>57</v>
      </c>
      <c r="D19" s="20" t="s">
        <v>33</v>
      </c>
      <c r="E19" s="13">
        <v>56</v>
      </c>
      <c r="F19" s="11"/>
      <c r="G19" s="11"/>
      <c r="H19" s="16" t="s">
        <v>53</v>
      </c>
    </row>
    <row r="20" spans="1:8" ht="42" customHeight="1">
      <c r="A20" s="11">
        <v>4</v>
      </c>
      <c r="B20" s="12" t="s">
        <v>58</v>
      </c>
      <c r="C20" s="28" t="s">
        <v>59</v>
      </c>
      <c r="D20" s="29" t="s">
        <v>22</v>
      </c>
      <c r="E20" s="45">
        <f>(78.5/0.2*2)*2.8</f>
        <v>2198</v>
      </c>
      <c r="F20" s="31"/>
      <c r="G20" s="32"/>
      <c r="H20" s="16" t="s">
        <v>53</v>
      </c>
    </row>
    <row r="21" spans="1:8" ht="24.95" customHeight="1">
      <c r="A21" s="11">
        <v>5</v>
      </c>
      <c r="B21" s="12" t="s">
        <v>60</v>
      </c>
      <c r="C21" s="28" t="s">
        <v>61</v>
      </c>
      <c r="D21" s="29" t="s">
        <v>22</v>
      </c>
      <c r="E21" s="45">
        <f>(78.5/0.2)*2.8</f>
        <v>1099</v>
      </c>
      <c r="F21" s="31"/>
      <c r="G21" s="32"/>
      <c r="H21" s="11" t="s">
        <v>34</v>
      </c>
    </row>
    <row r="22" spans="1:8" ht="30.95" customHeight="1">
      <c r="A22" s="11">
        <v>6</v>
      </c>
      <c r="B22" s="12" t="s">
        <v>62</v>
      </c>
      <c r="C22" s="28" t="s">
        <v>63</v>
      </c>
      <c r="D22" s="29" t="s">
        <v>22</v>
      </c>
      <c r="E22" s="45">
        <f>(60*0.6)*2.8</f>
        <v>100.8</v>
      </c>
      <c r="F22" s="31"/>
      <c r="G22" s="32"/>
      <c r="H22" s="11" t="s">
        <v>34</v>
      </c>
    </row>
    <row r="23" spans="1:8" ht="24.95" customHeight="1">
      <c r="A23" s="7" t="s">
        <v>64</v>
      </c>
      <c r="B23" s="27" t="s">
        <v>65</v>
      </c>
      <c r="C23" s="12"/>
      <c r="D23" s="11"/>
      <c r="E23" s="13"/>
      <c r="F23" s="11"/>
      <c r="G23" s="11"/>
      <c r="H23" s="11"/>
    </row>
    <row r="24" spans="1:8" ht="24.95" customHeight="1">
      <c r="A24" s="11">
        <v>1</v>
      </c>
      <c r="B24" s="12" t="s">
        <v>66</v>
      </c>
      <c r="C24" s="12" t="s">
        <v>67</v>
      </c>
      <c r="D24" s="20" t="s">
        <v>33</v>
      </c>
      <c r="E24" s="13">
        <v>638.4</v>
      </c>
      <c r="F24" s="11"/>
      <c r="G24" s="11"/>
      <c r="H24" s="16" t="s">
        <v>53</v>
      </c>
    </row>
    <row r="25" spans="1:8" ht="30" customHeight="1">
      <c r="A25" s="17">
        <v>2</v>
      </c>
      <c r="B25" s="41" t="s">
        <v>68</v>
      </c>
      <c r="C25" s="41" t="s">
        <v>69</v>
      </c>
      <c r="D25" s="20" t="s">
        <v>33</v>
      </c>
      <c r="E25" s="32">
        <v>638.4</v>
      </c>
      <c r="F25" s="17"/>
      <c r="G25" s="17"/>
      <c r="H25" s="42" t="s">
        <v>53</v>
      </c>
    </row>
    <row r="26" spans="1:8" ht="24.95" customHeight="1">
      <c r="A26" s="17">
        <v>3</v>
      </c>
      <c r="B26" s="46" t="s">
        <v>70</v>
      </c>
      <c r="C26" s="46" t="s">
        <v>69</v>
      </c>
      <c r="D26" s="17" t="s">
        <v>33</v>
      </c>
      <c r="E26" s="32">
        <v>638.4</v>
      </c>
      <c r="F26" s="17"/>
      <c r="G26" s="17"/>
      <c r="H26" s="42" t="s">
        <v>53</v>
      </c>
    </row>
    <row r="27" spans="1:8" ht="24.95" customHeight="1">
      <c r="A27" s="33"/>
      <c r="B27" s="33" t="s">
        <v>71</v>
      </c>
      <c r="C27" s="34"/>
      <c r="D27" s="33"/>
      <c r="E27" s="33"/>
      <c r="F27" s="33"/>
      <c r="G27" s="33"/>
      <c r="H27" s="35"/>
    </row>
    <row r="28" spans="1:8" ht="24.95" customHeight="1">
      <c r="A28" s="11"/>
      <c r="B28" s="10"/>
      <c r="C28" s="9"/>
      <c r="D28" s="10"/>
      <c r="E28" s="11"/>
      <c r="F28" s="11"/>
      <c r="G28" s="11"/>
      <c r="H28" s="10"/>
    </row>
    <row r="30" spans="1:8" ht="39" customHeight="1">
      <c r="B30" s="61" t="s">
        <v>72</v>
      </c>
      <c r="C30" s="61"/>
      <c r="D30" s="61"/>
      <c r="E30" s="61"/>
      <c r="F30" s="61"/>
      <c r="G30" s="61"/>
      <c r="H30" s="61"/>
    </row>
    <row r="31" spans="1:8" ht="27" customHeight="1">
      <c r="B31" s="61" t="s">
        <v>73</v>
      </c>
      <c r="C31" s="61"/>
      <c r="D31" s="61"/>
      <c r="E31" s="61"/>
      <c r="F31" s="61"/>
      <c r="G31" s="61"/>
      <c r="H31" s="61"/>
    </row>
    <row r="32" spans="1:8" ht="81" customHeight="1">
      <c r="B32" s="62" t="s">
        <v>74</v>
      </c>
      <c r="C32" s="62"/>
      <c r="D32" s="62"/>
      <c r="E32" s="62"/>
      <c r="F32" s="62"/>
      <c r="G32" s="62"/>
      <c r="H32" s="62"/>
    </row>
    <row r="33" spans="2:8" ht="30.95" customHeight="1">
      <c r="B33" s="58" t="s">
        <v>75</v>
      </c>
      <c r="C33" s="58"/>
      <c r="D33" s="58"/>
      <c r="E33" s="59"/>
      <c r="F33" s="60"/>
    </row>
    <row r="34" spans="2:8">
      <c r="C34"/>
      <c r="D34" s="36"/>
      <c r="E34" s="37"/>
      <c r="F34" s="38"/>
    </row>
    <row r="35" spans="2:8">
      <c r="C35"/>
      <c r="D35" s="56" t="s">
        <v>8</v>
      </c>
      <c r="E35" s="56"/>
      <c r="F35" s="56"/>
      <c r="G35" s="56"/>
      <c r="H35" s="56"/>
    </row>
    <row r="36" spans="2:8">
      <c r="C36"/>
      <c r="D36" s="39"/>
      <c r="E36" s="39"/>
      <c r="F36" s="40"/>
    </row>
    <row r="37" spans="2:8">
      <c r="C37"/>
      <c r="D37" s="56" t="s">
        <v>9</v>
      </c>
      <c r="E37" s="56"/>
      <c r="F37" s="56"/>
      <c r="G37" s="56"/>
      <c r="H37" s="56"/>
    </row>
    <row r="38" spans="2:8">
      <c r="C38"/>
      <c r="D38" s="39"/>
      <c r="E38" s="39"/>
      <c r="F38" s="40"/>
    </row>
    <row r="39" spans="2:8">
      <c r="C39"/>
      <c r="D39" s="56" t="s">
        <v>10</v>
      </c>
      <c r="E39" s="56"/>
      <c r="F39" s="57"/>
    </row>
    <row r="40" spans="2:8">
      <c r="C40"/>
    </row>
  </sheetData>
  <mergeCells count="9">
    <mergeCell ref="B33:F33"/>
    <mergeCell ref="D35:H35"/>
    <mergeCell ref="D37:H37"/>
    <mergeCell ref="D39:F39"/>
    <mergeCell ref="A1:H1"/>
    <mergeCell ref="A2:H2"/>
    <mergeCell ref="B30:H30"/>
    <mergeCell ref="B31:H31"/>
    <mergeCell ref="B32:H32"/>
  </mergeCells>
  <phoneticPr fontId="12" type="noConversion"/>
  <pageMargins left="0.39305555555555599" right="0.31458333333333299" top="0.59027777777777801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sqref="A1:H1"/>
    </sheetView>
  </sheetViews>
  <sheetFormatPr defaultColWidth="9" defaultRowHeight="13.5"/>
  <cols>
    <col min="1" max="1" width="5.5" customWidth="1"/>
    <col min="2" max="2" width="13.25" customWidth="1"/>
    <col min="3" max="3" width="34.5" style="1" customWidth="1"/>
    <col min="4" max="4" width="6.75" customWidth="1"/>
    <col min="5" max="5" width="8.75" customWidth="1"/>
    <col min="6" max="6" width="9.75" customWidth="1"/>
    <col min="7" max="7" width="10.5" customWidth="1"/>
    <col min="9" max="9" width="9.625"/>
    <col min="10" max="10" width="11.75"/>
  </cols>
  <sheetData>
    <row r="1" spans="1:10" ht="24.95" customHeight="1">
      <c r="A1" s="47" t="s">
        <v>83</v>
      </c>
      <c r="B1" s="48"/>
      <c r="C1" s="48"/>
      <c r="D1" s="47"/>
      <c r="E1" s="49"/>
      <c r="F1" s="49"/>
      <c r="G1" s="50"/>
      <c r="H1" s="47"/>
    </row>
    <row r="2" spans="1:10" ht="24" customHeight="1">
      <c r="A2" s="51" t="s">
        <v>78</v>
      </c>
      <c r="B2" s="52"/>
      <c r="C2" s="52"/>
      <c r="D2" s="51"/>
      <c r="E2" s="53"/>
      <c r="F2" s="53"/>
      <c r="G2" s="54"/>
      <c r="H2" s="55"/>
    </row>
    <row r="3" spans="1:10" ht="30.95" customHeight="1">
      <c r="A3" s="2" t="s">
        <v>0</v>
      </c>
      <c r="B3" s="3" t="s">
        <v>12</v>
      </c>
      <c r="C3" s="3" t="s">
        <v>13</v>
      </c>
      <c r="D3" s="2" t="s">
        <v>14</v>
      </c>
      <c r="E3" s="4" t="s">
        <v>15</v>
      </c>
      <c r="F3" s="5" t="s">
        <v>16</v>
      </c>
      <c r="G3" s="6" t="s">
        <v>17</v>
      </c>
      <c r="H3" s="2" t="s">
        <v>4</v>
      </c>
    </row>
    <row r="4" spans="1:10" ht="27.95" customHeight="1">
      <c r="A4" s="7" t="s">
        <v>18</v>
      </c>
      <c r="B4" s="8" t="s">
        <v>19</v>
      </c>
      <c r="C4" s="9"/>
      <c r="D4" s="10"/>
      <c r="E4" s="10"/>
      <c r="F4" s="10"/>
      <c r="G4" s="10"/>
      <c r="H4" s="10"/>
    </row>
    <row r="5" spans="1:10" ht="24.95" customHeight="1">
      <c r="A5" s="11">
        <v>1</v>
      </c>
      <c r="B5" s="12" t="s">
        <v>20</v>
      </c>
      <c r="C5" s="12" t="s">
        <v>21</v>
      </c>
      <c r="D5" s="11" t="s">
        <v>22</v>
      </c>
      <c r="E5" s="13">
        <f>(20*10)*2.35</f>
        <v>470</v>
      </c>
      <c r="F5" s="11"/>
      <c r="G5" s="11"/>
      <c r="H5" s="10"/>
    </row>
    <row r="6" spans="1:10" ht="38.1" customHeight="1">
      <c r="A6" s="11">
        <v>2</v>
      </c>
      <c r="B6" s="14" t="s">
        <v>23</v>
      </c>
      <c r="C6" s="14" t="s">
        <v>24</v>
      </c>
      <c r="D6" s="11" t="s">
        <v>25</v>
      </c>
      <c r="E6" s="13">
        <f>(295*0.3)*2.35</f>
        <v>207.97499999999999</v>
      </c>
      <c r="F6" s="11"/>
      <c r="G6" s="11"/>
      <c r="H6" s="10"/>
    </row>
    <row r="7" spans="1:10" ht="56.1" customHeight="1">
      <c r="A7" s="11">
        <v>3</v>
      </c>
      <c r="B7" s="12" t="s">
        <v>26</v>
      </c>
      <c r="C7" s="12" t="s">
        <v>27</v>
      </c>
      <c r="D7" s="11" t="s">
        <v>25</v>
      </c>
      <c r="E7" s="13">
        <f>(2*2*0.1*14)*2.35</f>
        <v>13.16</v>
      </c>
      <c r="F7" s="15"/>
      <c r="G7" s="11"/>
      <c r="H7" s="16" t="s">
        <v>28</v>
      </c>
      <c r="J7" t="s">
        <v>76</v>
      </c>
    </row>
    <row r="8" spans="1:10" ht="51" customHeight="1">
      <c r="A8" s="11">
        <v>4</v>
      </c>
      <c r="B8" s="12" t="s">
        <v>29</v>
      </c>
      <c r="C8" s="12" t="s">
        <v>77</v>
      </c>
      <c r="D8" s="11" t="s">
        <v>25</v>
      </c>
      <c r="E8" s="13">
        <f>(7.6+40+69.7)*2.35</f>
        <v>275.65499999999997</v>
      </c>
      <c r="F8" s="17"/>
      <c r="G8" s="11"/>
      <c r="H8" s="16" t="s">
        <v>28</v>
      </c>
    </row>
    <row r="9" spans="1:10" ht="35.1" customHeight="1">
      <c r="A9" s="11">
        <v>5</v>
      </c>
      <c r="B9" s="18" t="s">
        <v>31</v>
      </c>
      <c r="C9" s="19" t="s">
        <v>32</v>
      </c>
      <c r="D9" s="20" t="s">
        <v>33</v>
      </c>
      <c r="E9" s="21">
        <f>(386.3+255)*2.35</f>
        <v>1507.0550000000001</v>
      </c>
      <c r="F9" s="22"/>
      <c r="G9" s="11"/>
      <c r="H9" s="11" t="s">
        <v>34</v>
      </c>
    </row>
    <row r="10" spans="1:10" ht="50.1" customHeight="1">
      <c r="A10" s="11">
        <v>6</v>
      </c>
      <c r="B10" s="14" t="s">
        <v>35</v>
      </c>
      <c r="C10" s="12" t="s">
        <v>36</v>
      </c>
      <c r="D10" s="23" t="s">
        <v>37</v>
      </c>
      <c r="E10" s="24">
        <v>77.244500000000002</v>
      </c>
      <c r="F10" s="25"/>
      <c r="G10" s="11"/>
      <c r="H10" s="16" t="s">
        <v>38</v>
      </c>
    </row>
    <row r="11" spans="1:10" ht="27" customHeight="1">
      <c r="A11" s="11">
        <v>7</v>
      </c>
      <c r="B11" s="14" t="s">
        <v>39</v>
      </c>
      <c r="C11" s="12" t="s">
        <v>40</v>
      </c>
      <c r="D11" s="20" t="s">
        <v>33</v>
      </c>
      <c r="E11" s="24">
        <v>387.75</v>
      </c>
      <c r="F11" s="25"/>
      <c r="G11" s="11"/>
      <c r="H11" s="11" t="s">
        <v>34</v>
      </c>
    </row>
    <row r="12" spans="1:10" ht="30.95" customHeight="1">
      <c r="A12" s="11">
        <v>8</v>
      </c>
      <c r="B12" s="14" t="s">
        <v>41</v>
      </c>
      <c r="C12" s="12" t="s">
        <v>42</v>
      </c>
      <c r="D12" s="20" t="s">
        <v>33</v>
      </c>
      <c r="E12" s="24">
        <v>1111.55</v>
      </c>
      <c r="F12" s="25"/>
      <c r="G12" s="11"/>
      <c r="H12" s="11" t="s">
        <v>34</v>
      </c>
    </row>
    <row r="13" spans="1:10" ht="27" customHeight="1">
      <c r="A13" s="7" t="s">
        <v>43</v>
      </c>
      <c r="B13" s="26" t="s">
        <v>44</v>
      </c>
      <c r="C13" s="12"/>
      <c r="D13" s="20"/>
      <c r="E13" s="24"/>
      <c r="F13" s="25"/>
      <c r="G13" s="11"/>
      <c r="H13" s="16"/>
    </row>
    <row r="14" spans="1:10" ht="24.95" customHeight="1">
      <c r="A14" s="11">
        <v>1</v>
      </c>
      <c r="B14" s="14" t="s">
        <v>45</v>
      </c>
      <c r="C14" s="12" t="s">
        <v>46</v>
      </c>
      <c r="D14" s="11" t="s">
        <v>25</v>
      </c>
      <c r="E14" s="24">
        <f>(160*1)*2.35</f>
        <v>376</v>
      </c>
      <c r="F14" s="25"/>
      <c r="G14" s="11"/>
      <c r="H14" s="16"/>
    </row>
    <row r="15" spans="1:10" ht="42.95" customHeight="1">
      <c r="A15" s="11">
        <v>2</v>
      </c>
      <c r="B15" s="14" t="s">
        <v>47</v>
      </c>
      <c r="C15" s="12" t="s">
        <v>48</v>
      </c>
      <c r="D15" s="11" t="s">
        <v>25</v>
      </c>
      <c r="E15" s="24">
        <f>(160*0.1)*2.35</f>
        <v>37.6</v>
      </c>
      <c r="F15" s="25"/>
      <c r="G15" s="11"/>
      <c r="H15" s="16" t="s">
        <v>28</v>
      </c>
    </row>
    <row r="16" spans="1:10" ht="30" customHeight="1">
      <c r="A16" s="7" t="s">
        <v>49</v>
      </c>
      <c r="B16" s="27" t="s">
        <v>50</v>
      </c>
      <c r="C16" s="19"/>
      <c r="D16" s="20"/>
      <c r="E16" s="13"/>
      <c r="F16" s="11"/>
      <c r="G16" s="11"/>
      <c r="H16" s="11"/>
    </row>
    <row r="17" spans="1:8" ht="36.950000000000003" customHeight="1">
      <c r="A17" s="11">
        <v>1</v>
      </c>
      <c r="B17" s="12" t="s">
        <v>51</v>
      </c>
      <c r="C17" s="14" t="s">
        <v>52</v>
      </c>
      <c r="D17" s="11" t="s">
        <v>25</v>
      </c>
      <c r="E17" s="13">
        <v>184.47499999999999</v>
      </c>
      <c r="F17" s="11"/>
      <c r="G17" s="11"/>
      <c r="H17" s="16" t="s">
        <v>53</v>
      </c>
    </row>
    <row r="18" spans="1:8" ht="33" customHeight="1">
      <c r="A18" s="11">
        <v>2</v>
      </c>
      <c r="B18" s="12" t="s">
        <v>54</v>
      </c>
      <c r="C18" s="14" t="s">
        <v>52</v>
      </c>
      <c r="D18" s="11" t="s">
        <v>25</v>
      </c>
      <c r="E18" s="13">
        <v>47</v>
      </c>
      <c r="F18" s="11"/>
      <c r="G18" s="11"/>
      <c r="H18" s="16" t="s">
        <v>55</v>
      </c>
    </row>
    <row r="19" spans="1:8" ht="24.95" customHeight="1">
      <c r="A19" s="11">
        <v>3</v>
      </c>
      <c r="B19" s="12" t="s">
        <v>56</v>
      </c>
      <c r="C19" s="12" t="s">
        <v>57</v>
      </c>
      <c r="D19" s="20" t="s">
        <v>33</v>
      </c>
      <c r="E19" s="13">
        <v>47</v>
      </c>
      <c r="F19" s="11"/>
      <c r="G19" s="11"/>
      <c r="H19" s="16" t="s">
        <v>53</v>
      </c>
    </row>
    <row r="20" spans="1:8" ht="42" customHeight="1">
      <c r="A20" s="11">
        <v>4</v>
      </c>
      <c r="B20" s="12" t="s">
        <v>58</v>
      </c>
      <c r="C20" s="28" t="s">
        <v>59</v>
      </c>
      <c r="D20" s="29" t="s">
        <v>22</v>
      </c>
      <c r="E20" s="30">
        <f>(78.5/0.2*2)*2.35</f>
        <v>1844.75</v>
      </c>
      <c r="F20" s="31"/>
      <c r="G20" s="32"/>
      <c r="H20" s="16" t="s">
        <v>53</v>
      </c>
    </row>
    <row r="21" spans="1:8" ht="24.95" customHeight="1">
      <c r="A21" s="11">
        <v>5</v>
      </c>
      <c r="B21" s="12" t="s">
        <v>60</v>
      </c>
      <c r="C21" s="28" t="s">
        <v>61</v>
      </c>
      <c r="D21" s="29" t="s">
        <v>22</v>
      </c>
      <c r="E21" s="30">
        <f>(78.5/0.2)*2.35</f>
        <v>922.375</v>
      </c>
      <c r="F21" s="31"/>
      <c r="G21" s="32"/>
      <c r="H21" s="11" t="s">
        <v>34</v>
      </c>
    </row>
    <row r="22" spans="1:8" ht="30.95" customHeight="1">
      <c r="A22" s="11">
        <v>6</v>
      </c>
      <c r="B22" s="12" t="s">
        <v>62</v>
      </c>
      <c r="C22" s="28" t="s">
        <v>63</v>
      </c>
      <c r="D22" s="29" t="s">
        <v>22</v>
      </c>
      <c r="E22" s="30">
        <f>(60*0.6)*2.35</f>
        <v>84.6</v>
      </c>
      <c r="F22" s="31"/>
      <c r="G22" s="32"/>
      <c r="H22" s="11" t="s">
        <v>34</v>
      </c>
    </row>
    <row r="23" spans="1:8" ht="24.95" customHeight="1">
      <c r="A23" s="7" t="s">
        <v>64</v>
      </c>
      <c r="B23" s="27" t="s">
        <v>65</v>
      </c>
      <c r="C23" s="12"/>
      <c r="D23" s="11"/>
      <c r="E23" s="13"/>
      <c r="F23" s="11"/>
      <c r="G23" s="11"/>
      <c r="H23" s="11"/>
    </row>
    <row r="24" spans="1:8" ht="24.95" customHeight="1">
      <c r="A24" s="11">
        <v>1</v>
      </c>
      <c r="B24" s="12" t="s">
        <v>66</v>
      </c>
      <c r="C24" s="12" t="s">
        <v>67</v>
      </c>
      <c r="D24" s="20" t="s">
        <v>33</v>
      </c>
      <c r="E24" s="13">
        <v>535.79999999999995</v>
      </c>
      <c r="F24" s="11"/>
      <c r="G24" s="11"/>
      <c r="H24" s="16" t="s">
        <v>53</v>
      </c>
    </row>
    <row r="25" spans="1:8" ht="30" customHeight="1">
      <c r="A25" s="11">
        <v>2</v>
      </c>
      <c r="B25" s="12" t="s">
        <v>68</v>
      </c>
      <c r="C25" s="12" t="s">
        <v>69</v>
      </c>
      <c r="D25" s="20" t="s">
        <v>33</v>
      </c>
      <c r="E25" s="13">
        <v>535.79999999999995</v>
      </c>
      <c r="F25" s="17"/>
      <c r="G25" s="11"/>
      <c r="H25" s="16" t="s">
        <v>53</v>
      </c>
    </row>
    <row r="26" spans="1:8" ht="24.95" customHeight="1">
      <c r="A26" s="11">
        <v>3</v>
      </c>
      <c r="B26" s="9" t="s">
        <v>70</v>
      </c>
      <c r="C26" s="9" t="s">
        <v>69</v>
      </c>
      <c r="D26" s="11" t="s">
        <v>33</v>
      </c>
      <c r="E26" s="11">
        <v>535.79999999999995</v>
      </c>
      <c r="F26" s="17"/>
      <c r="G26" s="11"/>
      <c r="H26" s="16" t="s">
        <v>53</v>
      </c>
    </row>
    <row r="27" spans="1:8" ht="24.95" customHeight="1">
      <c r="A27" s="33"/>
      <c r="B27" s="33" t="s">
        <v>71</v>
      </c>
      <c r="C27" s="34"/>
      <c r="D27" s="33"/>
      <c r="E27" s="33"/>
      <c r="F27" s="33"/>
      <c r="G27" s="33"/>
      <c r="H27" s="35"/>
    </row>
    <row r="28" spans="1:8" ht="24.95" customHeight="1">
      <c r="A28" s="11"/>
      <c r="B28" s="10"/>
      <c r="C28" s="9"/>
      <c r="D28" s="10"/>
      <c r="E28" s="11"/>
      <c r="F28" s="11"/>
      <c r="G28" s="11"/>
      <c r="H28" s="10"/>
    </row>
    <row r="30" spans="1:8" ht="39" customHeight="1">
      <c r="B30" s="61" t="s">
        <v>72</v>
      </c>
      <c r="C30" s="61"/>
      <c r="D30" s="61"/>
      <c r="E30" s="61"/>
      <c r="F30" s="61"/>
      <c r="G30" s="61"/>
      <c r="H30" s="61"/>
    </row>
    <row r="31" spans="1:8" ht="27" customHeight="1">
      <c r="B31" s="61" t="s">
        <v>73</v>
      </c>
      <c r="C31" s="61"/>
      <c r="D31" s="61"/>
      <c r="E31" s="61"/>
      <c r="F31" s="61"/>
      <c r="G31" s="61"/>
      <c r="H31" s="61"/>
    </row>
    <row r="32" spans="1:8" ht="81" customHeight="1">
      <c r="B32" s="62" t="s">
        <v>74</v>
      </c>
      <c r="C32" s="62"/>
      <c r="D32" s="62"/>
      <c r="E32" s="62"/>
      <c r="F32" s="62"/>
      <c r="G32" s="62"/>
      <c r="H32" s="62"/>
    </row>
    <row r="33" spans="2:8" ht="30.95" customHeight="1">
      <c r="B33" s="58" t="s">
        <v>75</v>
      </c>
      <c r="C33" s="58"/>
      <c r="D33" s="58"/>
      <c r="E33" s="59"/>
      <c r="F33" s="60"/>
    </row>
    <row r="34" spans="2:8">
      <c r="C34"/>
      <c r="D34" s="36"/>
      <c r="E34" s="37"/>
      <c r="F34" s="38"/>
    </row>
    <row r="35" spans="2:8">
      <c r="C35"/>
      <c r="D35" s="56" t="s">
        <v>8</v>
      </c>
      <c r="E35" s="56"/>
      <c r="F35" s="56"/>
      <c r="G35" s="56"/>
      <c r="H35" s="56"/>
    </row>
    <row r="36" spans="2:8">
      <c r="C36"/>
      <c r="D36" s="39"/>
      <c r="E36" s="39"/>
      <c r="F36" s="40"/>
    </row>
    <row r="37" spans="2:8">
      <c r="C37"/>
      <c r="D37" s="56" t="s">
        <v>9</v>
      </c>
      <c r="E37" s="56"/>
      <c r="F37" s="56"/>
      <c r="G37" s="56"/>
      <c r="H37" s="56"/>
    </row>
    <row r="38" spans="2:8">
      <c r="C38"/>
      <c r="D38" s="39"/>
      <c r="E38" s="39"/>
      <c r="F38" s="40"/>
    </row>
    <row r="39" spans="2:8">
      <c r="C39"/>
      <c r="D39" s="56" t="s">
        <v>10</v>
      </c>
      <c r="E39" s="56"/>
      <c r="F39" s="57"/>
    </row>
    <row r="40" spans="2:8">
      <c r="C40"/>
    </row>
  </sheetData>
  <mergeCells count="9">
    <mergeCell ref="B33:F33"/>
    <mergeCell ref="D35:H35"/>
    <mergeCell ref="D37:H37"/>
    <mergeCell ref="D39:F39"/>
    <mergeCell ref="A1:H1"/>
    <mergeCell ref="A2:H2"/>
    <mergeCell ref="B30:H30"/>
    <mergeCell ref="B31:H31"/>
    <mergeCell ref="B32:H32"/>
  </mergeCells>
  <phoneticPr fontId="12" type="noConversion"/>
  <pageMargins left="0.39305555555555599" right="0.31458333333333299" top="0.59027777777777801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汇总表</vt:lpstr>
      <vt:lpstr>一标</vt:lpstr>
      <vt:lpstr>二标 </vt:lpstr>
      <vt:lpstr>'二标 '!Print_Area</vt:lpstr>
      <vt:lpstr>一标!Print_Area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2019-10-23T08:35:00Z</dcterms:created>
  <dcterms:modified xsi:type="dcterms:W3CDTF">2019-11-01T02:40:03Z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