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651" activeTab="4"/>
  </bookViews>
  <sheets>
    <sheet name="总价汇总表" sheetId="6" r:id="rId1"/>
    <sheet name="游客中心-装饰" sheetId="2" r:id="rId2"/>
    <sheet name="游客中心-安装" sheetId="1" r:id="rId3"/>
    <sheet name="游客中心措施费" sheetId="9" r:id="rId4"/>
    <sheet name="花园餐厅装饰" sheetId="7" r:id="rId5"/>
    <sheet name="花园餐厅安装" sheetId="8" r:id="rId6"/>
    <sheet name="花园餐厅措施费" sheetId="3" r:id="rId7"/>
  </sheets>
  <definedNames>
    <definedName name="_xlnm._FilterDatabase" localSheetId="1" hidden="1">'游客中心-装饰'!$A$6:$T$269</definedName>
    <definedName name="_xlnm._FilterDatabase" localSheetId="2" hidden="1">'游客中心-安装'!$A$6:$R$119</definedName>
    <definedName name="_xlnm._FilterDatabase" localSheetId="4" hidden="1">花园餐厅装饰!$A$6:$Q$139</definedName>
  </definedNames>
  <calcPr calcId="144525"/>
</workbook>
</file>

<file path=xl/sharedStrings.xml><?xml version="1.0" encoding="utf-8"?>
<sst xmlns="http://schemas.openxmlformats.org/spreadsheetml/2006/main" count="3686" uniqueCount="735">
  <si>
    <t>投标报价汇总表</t>
  </si>
  <si>
    <t>工程名称：第四届中国绿化博览会游客服务中心、花园餐厅装饰装修专业分包工程</t>
  </si>
  <si>
    <t>序号</t>
  </si>
  <si>
    <t>项目名称</t>
  </si>
  <si>
    <t>投标总价</t>
  </si>
  <si>
    <t>备注</t>
  </si>
  <si>
    <t>一</t>
  </si>
  <si>
    <t>游客服务中心</t>
  </si>
  <si>
    <t>装饰工程</t>
  </si>
  <si>
    <t>安装工程</t>
  </si>
  <si>
    <t>措施费</t>
  </si>
  <si>
    <t>小计：</t>
  </si>
  <si>
    <t>二</t>
  </si>
  <si>
    <t>花园餐厅</t>
  </si>
  <si>
    <t>合计：</t>
  </si>
  <si>
    <t>1、报价包含人工费（包括人员加班工资、差旅及窝工费）、材料费、机械费、管理费、利润、风险、规费、税金的包工包料价格，包含深化设计、监理资料及竣工图绘制费用，包括水电、卸货、材料保管、二次搬运、上楼、各种保险、加班、临时设施、赶工措施、已完工项目成品保护措施、夜间照明、安全文明施工等费用，施工人员的食宿费、劳保费用、办公费、生活生产水电费、保险费也包含在报价里,措施费按实际发生计取，不发生不计取。</t>
  </si>
  <si>
    <t>2、投标人应充分踏勘现场，对各区域各节点施工作业条件充分认识，投标报价已充分考虑现场构件运输、堆放等条件，在报价中综合体现，进场施工后招标人不做任何补偿。</t>
  </si>
  <si>
    <t>3、报价税率按9%考虑报价，提供9%税率的增值税专用发票。</t>
  </si>
  <si>
    <t>投标单位（公章）：</t>
  </si>
  <si>
    <t>授权委托人：</t>
  </si>
  <si>
    <t>日    期：   2020     年     月    日</t>
  </si>
  <si>
    <t>装饰工程量报价清单</t>
  </si>
  <si>
    <t>甲控乙供，主材价暂定，按质定价</t>
  </si>
  <si>
    <t>工程名称：第四届中国绿博会游客服务中心装饰装修专业分包工程</t>
  </si>
  <si>
    <t>分项工程名称</t>
  </si>
  <si>
    <t>项目特征</t>
  </si>
  <si>
    <t>单位</t>
  </si>
  <si>
    <t>数量</t>
  </si>
  <si>
    <t>主材名称</t>
  </si>
  <si>
    <t>综合单价</t>
  </si>
  <si>
    <t>其        中：</t>
  </si>
  <si>
    <t>合价</t>
  </si>
  <si>
    <t>人工费</t>
  </si>
  <si>
    <t>材    料    费</t>
  </si>
  <si>
    <t>主材费</t>
  </si>
  <si>
    <t>机械费</t>
  </si>
  <si>
    <t>名称及规格</t>
  </si>
  <si>
    <t>单位耗量</t>
  </si>
  <si>
    <t>单价</t>
  </si>
  <si>
    <t>单位主材费合价</t>
  </si>
  <si>
    <t>辅材</t>
  </si>
  <si>
    <t>1游客服务大厅</t>
  </si>
  <si>
    <t>1.1游客服务大厅</t>
  </si>
  <si>
    <t>石材门槛石</t>
  </si>
  <si>
    <t>1.ST-01石材门槛石水泥砂浆粘贴。</t>
  </si>
  <si>
    <t>m2</t>
  </si>
  <si>
    <t>ST-01石材</t>
  </si>
  <si>
    <t>/</t>
  </si>
  <si>
    <t>石材甲供</t>
  </si>
  <si>
    <t>石材楼地面</t>
  </si>
  <si>
    <t>1.ST-01灰色石材规格900*1200水泥砂浆铺贴。</t>
  </si>
  <si>
    <t>石材</t>
  </si>
  <si>
    <t>ST-01灰色石材
规格900*1200</t>
  </si>
  <si>
    <t>金属踢脚线</t>
  </si>
  <si>
    <r>
      <rPr>
        <sz val="9"/>
        <rFont val="宋体"/>
        <charset val="134"/>
      </rPr>
      <t>1.</t>
    </r>
    <r>
      <rPr>
        <sz val="9"/>
        <color rgb="FFFF0000"/>
        <rFont val="宋体"/>
        <charset val="134"/>
      </rPr>
      <t>基层另计。</t>
    </r>
    <r>
      <rPr>
        <sz val="9"/>
        <rFont val="宋体"/>
        <charset val="134"/>
      </rPr>
      <t xml:space="preserve">
3.MT-05白色铝板饰面。
4.详见图纸ID-07/B</t>
    </r>
  </si>
  <si>
    <t>m</t>
  </si>
  <si>
    <t>成品踢脚线</t>
  </si>
  <si>
    <t>MT-05白色铝板饰面</t>
  </si>
  <si>
    <t>格栅吊顶</t>
  </si>
  <si>
    <t>1.Φ8吊筋，M8膨胀螺栓固定。
2.轻钢主龙骨、副龙、连接件。
3.MT-03木纹铝方通，规格100*50。
4.详见图纸ID-07/A</t>
  </si>
  <si>
    <t>铝方通</t>
  </si>
  <si>
    <t>MT-03木纹铝方通
规格100*50</t>
  </si>
  <si>
    <t>MT-03木纹铝方通甲控乙供，主材价暂定，按质定价</t>
  </si>
  <si>
    <t>灯带（槽）</t>
  </si>
  <si>
    <r>
      <rPr>
        <sz val="9"/>
        <rFont val="宋体"/>
        <charset val="134"/>
      </rPr>
      <t>1.Φ8吊筋，M8膨胀螺栓固定。
2.轻钢主龙骨、副龙、连接件。
3.</t>
    </r>
    <r>
      <rPr>
        <sz val="9"/>
        <color rgb="FFFF0000"/>
        <rFont val="宋体"/>
        <charset val="134"/>
      </rPr>
      <t>成品定制灯箱，规格150*80。</t>
    </r>
    <r>
      <rPr>
        <sz val="9"/>
        <rFont val="宋体"/>
        <charset val="134"/>
      </rPr>
      <t xml:space="preserve">
4.详见图纸ID-07/A</t>
    </r>
  </si>
  <si>
    <t>定制灯箱</t>
  </si>
  <si>
    <t>成品定制灯箱
规格150*80</t>
  </si>
  <si>
    <t>成品定制灯箱甲控乙供，主材价暂定，按质定价</t>
  </si>
  <si>
    <t>天棚喷刷涂料</t>
  </si>
  <si>
    <t>1.原顶喷PT-03黑色乳胶漆。</t>
  </si>
  <si>
    <t>乳胶漆</t>
  </si>
  <si>
    <t>黑色乳胶漆</t>
  </si>
  <si>
    <t>墙面装饰板</t>
  </si>
  <si>
    <r>
      <rPr>
        <sz val="9"/>
        <rFont val="宋体"/>
        <charset val="134"/>
      </rPr>
      <t>1.</t>
    </r>
    <r>
      <rPr>
        <sz val="9"/>
        <color rgb="FFFF0000"/>
        <rFont val="宋体"/>
        <charset val="134"/>
      </rPr>
      <t>基层龙骨另计。</t>
    </r>
    <r>
      <rPr>
        <sz val="9"/>
        <rFont val="宋体"/>
        <charset val="134"/>
      </rPr>
      <t xml:space="preserve">
3.铝扣板专用卡式龙骨。
4.MT-05铝板饰面。</t>
    </r>
  </si>
  <si>
    <t>铝板</t>
  </si>
  <si>
    <t>MT-05铝板</t>
  </si>
  <si>
    <t>铝板甲控乙供，主材价暂定，按质定价</t>
  </si>
  <si>
    <t>服务台</t>
  </si>
  <si>
    <t>1.木制服务台，尺寸：7200*1100*1200
2.详见图纸ID-08</t>
  </si>
  <si>
    <t>个</t>
  </si>
  <si>
    <t>木制服务台</t>
  </si>
  <si>
    <t>木制服务台
尺寸：7200*1100*1200</t>
  </si>
  <si>
    <t>1.2游客服务大厅接待室</t>
  </si>
  <si>
    <t>1.金属踢脚线，高度50mm。</t>
  </si>
  <si>
    <t>踢脚线
H50mm</t>
  </si>
  <si>
    <t>吊顶天棚</t>
  </si>
  <si>
    <t>1.Φ8吊筋，M8膨胀螺栓固定。
2.轻钢主龙骨、副龙、连接件。
3.双层9.5mm纸面石膏板。</t>
  </si>
  <si>
    <t>纸面石膏板</t>
  </si>
  <si>
    <t>纸面石膏板9.5mm厚</t>
  </si>
  <si>
    <r>
      <rPr>
        <sz val="9"/>
        <rFont val="宋体"/>
        <charset val="134"/>
      </rPr>
      <t xml:space="preserve">1.Φ8吊筋，M8膨胀螺栓固定。
2.阻燃夹板、9.5mm纸面石膏板。
</t>
    </r>
    <r>
      <rPr>
        <sz val="9"/>
        <color rgb="FFFF0000"/>
        <rFont val="宋体"/>
        <charset val="134"/>
      </rPr>
      <t>3.自粘胶带、腻子、乳胶漆另计。</t>
    </r>
    <r>
      <rPr>
        <sz val="9"/>
        <rFont val="宋体"/>
        <charset val="134"/>
      </rPr>
      <t xml:space="preserve">
4.尺寸280+120+80，详见图纸ID-07/04。</t>
    </r>
  </si>
  <si>
    <t>开孔（打洞）</t>
  </si>
  <si>
    <t>1.石膏板开灯孔。</t>
  </si>
  <si>
    <t>1.石膏板开出风口孔。</t>
  </si>
  <si>
    <t>送风口、回风口</t>
  </si>
  <si>
    <t>1.木基层风口基层。
2.木基层防火涂料。
3.成品风口其他单位施工</t>
  </si>
  <si>
    <t>弧形木窗帘盒</t>
  </si>
  <si>
    <r>
      <rPr>
        <sz val="9"/>
        <rFont val="宋体"/>
        <charset val="134"/>
      </rPr>
      <t xml:space="preserve">1.Φ8吊筋，M8膨胀螺栓固定。
2.轻钢主龙骨、副龙、连接件。
3.阻燃夹板、9.5mm纸面石膏板。
</t>
    </r>
    <r>
      <rPr>
        <sz val="9"/>
        <color rgb="FFFF0000"/>
        <rFont val="宋体"/>
        <charset val="134"/>
      </rPr>
      <t>4.自粘胶带、腻子、乳胶漆另计。</t>
    </r>
    <r>
      <rPr>
        <sz val="9"/>
        <rFont val="宋体"/>
        <charset val="134"/>
      </rPr>
      <t xml:space="preserve">
5.尺寸:200*200,详见图纸ID-07/02.</t>
    </r>
  </si>
  <si>
    <t>木质门带套</t>
  </si>
  <si>
    <r>
      <rPr>
        <sz val="9"/>
        <rFont val="宋体"/>
        <charset val="134"/>
      </rPr>
      <t>1.成品套装双开门，尺寸：1750*2380
2.</t>
    </r>
    <r>
      <rPr>
        <sz val="9"/>
        <color rgb="FFFF0000"/>
        <rFont val="宋体"/>
        <charset val="134"/>
      </rPr>
      <t>门五金另计</t>
    </r>
  </si>
  <si>
    <t>樘</t>
  </si>
  <si>
    <t>成品套装门</t>
  </si>
  <si>
    <t>成品套装双开门
尺寸：1750*2380</t>
  </si>
  <si>
    <t>1.3卫生间</t>
  </si>
  <si>
    <t>1.3.1卫生间前室</t>
  </si>
  <si>
    <t>1.ST-01灰色石材规格300*600水泥砂浆铺贴。</t>
  </si>
  <si>
    <t>ST-01灰色石材
规格300*600</t>
  </si>
  <si>
    <t>1.Φ8吊筋，M8膨胀螺栓固定。
2.轻钢主龙骨、副龙、连接件。
3.双层防水9.5mm纸面石膏板。</t>
  </si>
  <si>
    <t>防水9.5mm纸面石膏板</t>
  </si>
  <si>
    <t>石材墙面</t>
  </si>
  <si>
    <t>1.水泥砂浆粘贴。
2.ST-01灰色石材规格300*600</t>
  </si>
  <si>
    <t>成品木门窗套</t>
  </si>
  <si>
    <t>1.成品WD-01木饰面门套。</t>
  </si>
  <si>
    <t>成品门套</t>
  </si>
  <si>
    <t>成品WD-01木饰面门套</t>
  </si>
  <si>
    <t>洗漱台</t>
  </si>
  <si>
    <t>1.高度250mm,挡水板高度50mm。
2.型钢骨架，ST-02白色石材饰面。
3.台盆开工、磨边，挡水条及阳角倒角、磨边。
4.详见图纸</t>
  </si>
  <si>
    <t>ST-02白色石材</t>
  </si>
  <si>
    <t>ST-02白色石材甲控乙供，主材价暂定，按质定价</t>
  </si>
  <si>
    <t>卫生纸盒</t>
  </si>
  <si>
    <t>1.不锈钢纸盒</t>
  </si>
  <si>
    <t>不锈钢纸盒</t>
  </si>
  <si>
    <t>镜面玻璃</t>
  </si>
  <si>
    <t>1.MR-01银镜玻璃。
2.带框</t>
  </si>
  <si>
    <t>成品银镜</t>
  </si>
  <si>
    <t>MR-01银镜玻璃</t>
  </si>
  <si>
    <t>1.3.2第三卫生间</t>
  </si>
  <si>
    <r>
      <rPr>
        <sz val="9"/>
        <rFont val="宋体"/>
        <charset val="134"/>
      </rPr>
      <t>1.成品套装双开门，尺寸：1150*2070
2.</t>
    </r>
    <r>
      <rPr>
        <sz val="9"/>
        <color rgb="FFFF0000"/>
        <rFont val="宋体"/>
        <charset val="134"/>
      </rPr>
      <t>门五金另计</t>
    </r>
  </si>
  <si>
    <t>成品套装双开门
尺寸：1150*2070</t>
  </si>
  <si>
    <t>卫生间扶手</t>
  </si>
  <si>
    <t>1.洗漱台残疾人扶手</t>
  </si>
  <si>
    <t>副</t>
  </si>
  <si>
    <t>残疾人扶手</t>
  </si>
  <si>
    <t>1.坐便器残疾人扶手</t>
  </si>
  <si>
    <t>1.3.3男、女卫生间</t>
  </si>
  <si>
    <r>
      <rPr>
        <sz val="9"/>
        <rFont val="宋体"/>
        <charset val="134"/>
      </rPr>
      <t xml:space="preserve">1.Φ8吊筋，M8膨胀螺栓固定。
2.轻钢主龙骨、副龙、连接件。
3.双层防水9.5mm纸面石膏板。
</t>
    </r>
    <r>
      <rPr>
        <sz val="9"/>
        <color rgb="FFFF0000"/>
        <rFont val="宋体"/>
        <charset val="134"/>
      </rPr>
      <t>4.自粘胶带、腻子、乳胶漆另计。</t>
    </r>
  </si>
  <si>
    <r>
      <rPr>
        <sz val="9"/>
        <rFont val="宋体"/>
        <charset val="134"/>
      </rPr>
      <t>1.Φ8吊筋，M8膨胀螺栓固定。
2.阻燃夹板、双层防水9.5mm纸面石膏板。
3.</t>
    </r>
    <r>
      <rPr>
        <sz val="9"/>
        <color rgb="FFFF0000"/>
        <rFont val="宋体"/>
        <charset val="134"/>
      </rPr>
      <t>自粘胶带、腻子、乳胶漆另计</t>
    </r>
    <r>
      <rPr>
        <sz val="9"/>
        <rFont val="宋体"/>
        <charset val="134"/>
      </rPr>
      <t>。
5.尺寸300+120+80。</t>
    </r>
  </si>
  <si>
    <r>
      <rPr>
        <sz val="9"/>
        <rFont val="宋体"/>
        <charset val="134"/>
      </rPr>
      <t>1.成品套装单开门，尺寸：850*2070
2.</t>
    </r>
    <r>
      <rPr>
        <sz val="9"/>
        <color rgb="FFFF0000"/>
        <rFont val="宋体"/>
        <charset val="134"/>
      </rPr>
      <t>门五金另计</t>
    </r>
  </si>
  <si>
    <t>成品套装单开门
尺寸：850*2070</t>
  </si>
  <si>
    <t>成品隔断</t>
  </si>
  <si>
    <t>1.卫生间蹲坑WD-01木饰面成品隔断间。
2.含五金。</t>
  </si>
  <si>
    <t>间</t>
  </si>
  <si>
    <t>WD-01木饰面成品隔断间</t>
  </si>
  <si>
    <t>1.卫生间WD-01木饰面成品小便斗隔断。</t>
  </si>
  <si>
    <t>套</t>
  </si>
  <si>
    <t>小便斗隔断</t>
  </si>
  <si>
    <t>1.3.4清洁间</t>
  </si>
  <si>
    <r>
      <rPr>
        <sz val="9"/>
        <rFont val="宋体"/>
        <charset val="134"/>
      </rPr>
      <t>1.Φ8吊筋，M8膨胀螺栓固定。
2.轻钢主龙骨、副龙、连接件。
3.双层防水9.5mm纸面石膏板。
4.</t>
    </r>
    <r>
      <rPr>
        <sz val="9"/>
        <color rgb="FFFF0000"/>
        <rFont val="宋体"/>
        <charset val="134"/>
      </rPr>
      <t>自粘胶带、腻子、乳胶漆另计</t>
    </r>
    <r>
      <rPr>
        <sz val="9"/>
        <rFont val="宋体"/>
        <charset val="134"/>
      </rPr>
      <t>。</t>
    </r>
  </si>
  <si>
    <t>2纪念品商店</t>
  </si>
  <si>
    <t>地面成品灯带</t>
  </si>
  <si>
    <t>1.LED成品灯带，宽100mm。</t>
  </si>
  <si>
    <t>成品灯带</t>
  </si>
  <si>
    <r>
      <rPr>
        <sz val="9"/>
        <rFont val="宋体"/>
        <charset val="134"/>
      </rPr>
      <t xml:space="preserve">1.Φ8吊筋，M8膨胀螺栓固定。
2.轻钢主龙骨、副龙、连接件。
</t>
    </r>
    <r>
      <rPr>
        <sz val="9"/>
        <color rgb="FFFF0000"/>
        <rFont val="宋体"/>
        <charset val="134"/>
      </rPr>
      <t>3.成品定制灯箱，规格150*80。</t>
    </r>
    <r>
      <rPr>
        <sz val="9"/>
        <rFont val="宋体"/>
        <charset val="134"/>
      </rPr>
      <t xml:space="preserve">
4.详见图纸ID-07/A。</t>
    </r>
  </si>
  <si>
    <t>吧台背柜</t>
  </si>
  <si>
    <t>1.木龙骨、阻燃板基层。
2.木基层防火涂料。
3.纸面石膏板9.5mm面层。
4.尺寸：2800*1800
5.详见图纸IE-10/05、ID-6/02。</t>
  </si>
  <si>
    <t>吧台背柜2800*1800</t>
  </si>
  <si>
    <t>1.木龙骨、阻燃板基层。
2.木基层防火涂料。
3.纸面石膏板9.5mm面层。
4.尺寸：2800*2100
5.详见图纸IE-10/05、ID-6/02。</t>
  </si>
  <si>
    <t>吧台背柜2800*2100</t>
  </si>
  <si>
    <t>其他隔断</t>
  </si>
  <si>
    <t>1.木龙骨、细木工板18mm基层。
2.木基层防火涂料。
3.纸面石膏板9.5mm面层。
4.详见图纸IE-10/05、ID-6/02。</t>
  </si>
  <si>
    <t>3生态饮食餐厅</t>
  </si>
  <si>
    <t>3.1一楼餐厅</t>
  </si>
  <si>
    <t>3.1.1生态饮食餐厅</t>
  </si>
  <si>
    <t>竹、木（复合）地板</t>
  </si>
  <si>
    <t>1.WD-02木地板。
2.防潮垫。</t>
  </si>
  <si>
    <t>木地板</t>
  </si>
  <si>
    <t>WD-02木地板</t>
  </si>
  <si>
    <t>WD-02木地板甲控乙供，主材价暂定，按质定价</t>
  </si>
  <si>
    <t>1.Φ8吊筋，M8膨胀螺栓固定。
2.轻钢主龙骨、副龙、连接件。
3.细木工板基层，防火涂料。
4.MT-03木纹铝铝板粘贴。</t>
  </si>
  <si>
    <t>MT-03木纹铝铝板</t>
  </si>
  <si>
    <t>1.Φ8吊筋，M8膨胀螺栓固定。
2.轻钢主龙骨、副龙、连接件。
3.成品定制灯箱，规格150*80。
4.详见图纸ID-07/A。</t>
  </si>
  <si>
    <r>
      <rPr>
        <sz val="9"/>
        <rFont val="宋体"/>
        <charset val="134"/>
      </rPr>
      <t xml:space="preserve">1.MT-03木纹铝方通@200。
</t>
    </r>
    <r>
      <rPr>
        <sz val="9"/>
        <color rgb="FFFF0000"/>
        <rFont val="宋体"/>
        <charset val="134"/>
      </rPr>
      <t>2.龙骨、基层板、石膏板另计。</t>
    </r>
    <r>
      <rPr>
        <sz val="9"/>
        <rFont val="宋体"/>
        <charset val="134"/>
      </rPr>
      <t xml:space="preserve">
3.详见图纸DS-03/03。</t>
    </r>
  </si>
  <si>
    <t>木饰面隔板</t>
  </si>
  <si>
    <t>1.WD-01木饰面，尺寸：400*60。
2.细木工板基层，防火涂料。
3.镀锌方管龙骨。
4.暗藏灯带。
5.详见图纸DS-03/01。</t>
  </si>
  <si>
    <t>木饰面</t>
  </si>
  <si>
    <t>WD-01木饰面</t>
  </si>
  <si>
    <t>WD-01木饰面甲控乙供，主材价暂定，按质定价</t>
  </si>
  <si>
    <t>收银台</t>
  </si>
  <si>
    <t>1.WD-01木饰面弧形收银台。
2.详见图纸DS-06/01、DS-06/02。</t>
  </si>
  <si>
    <t>1.WD-01木饰面弧形收银台背柜。
2.详见图纸DS-06/01、DS-06/02。</t>
  </si>
  <si>
    <t>弧形收银台背柜</t>
  </si>
  <si>
    <t>3.1.2后厨、更衣室</t>
  </si>
  <si>
    <t>块料楼地面</t>
  </si>
  <si>
    <t>1.CT-01白色地砖300*300水泥砂浆粘贴。</t>
  </si>
  <si>
    <t>地砖</t>
  </si>
  <si>
    <t>CT-01白色地砖
规格300*300</t>
  </si>
  <si>
    <t>地砖主材甲供</t>
  </si>
  <si>
    <t>1.CT-02灰色地砖300*300水泥砂浆粘贴。</t>
  </si>
  <si>
    <t>CT-02灰色地砖
规格300*300</t>
  </si>
  <si>
    <t>块料踢脚线</t>
  </si>
  <si>
    <t>1.CT-01白色地砖踢脚线水泥砂浆粘贴。</t>
  </si>
  <si>
    <t>地砖踢脚线</t>
  </si>
  <si>
    <t>CT-01白色地砖踢脚</t>
  </si>
  <si>
    <t>地砖踢脚线甲供</t>
  </si>
  <si>
    <t>1.CT-02灰色地砖踢脚线水泥砂浆粘贴。</t>
  </si>
  <si>
    <t>CT-02灰色地砖踢脚</t>
  </si>
  <si>
    <t>1.Φ8吊筋，M8膨胀螺栓固定。
2.铝合金扣板轻钢龙骨。
3.MT-04白色铝扣板吊顶。</t>
  </si>
  <si>
    <t>铝扣板</t>
  </si>
  <si>
    <t>MT-04白色铝扣板</t>
  </si>
  <si>
    <t>块料墙面</t>
  </si>
  <si>
    <t>1.300*600墙面墙砖水泥砂浆粘贴。
2.密封</t>
  </si>
  <si>
    <t>墙砖</t>
  </si>
  <si>
    <t>墙砖
规格300*600</t>
  </si>
  <si>
    <t>墙砖甲供</t>
  </si>
  <si>
    <t>石材窗台板</t>
  </si>
  <si>
    <t>1.石材窗台板专用粘接剂安装。
2.规格暂定120*40mm，倒角。</t>
  </si>
  <si>
    <t>石材窗台板
规格暂定120*40mm</t>
  </si>
  <si>
    <t>石材窗台板甲控乙供，主材价暂定，按质定价</t>
  </si>
  <si>
    <r>
      <rPr>
        <sz val="9"/>
        <rFont val="宋体"/>
        <charset val="134"/>
      </rPr>
      <t>1.成品套装双开门，尺寸：1500*2100
2.</t>
    </r>
    <r>
      <rPr>
        <sz val="9"/>
        <color rgb="FFFF0000"/>
        <rFont val="宋体"/>
        <charset val="134"/>
      </rPr>
      <t>门五金另计</t>
    </r>
  </si>
  <si>
    <t>成品套装双开门
尺寸：1500*2100</t>
  </si>
  <si>
    <t>3.1.3电梯厅、洗碗间、预进间</t>
  </si>
  <si>
    <t>3.1.4卫生间</t>
  </si>
  <si>
    <t>1.高度250mm,挡水板高度50mm。
2.型钢骨架，ST-02白色石材饰面。
3.台盆开工、磨边，挡水条及阳角倒角、磨
边。
4.详见图纸</t>
  </si>
  <si>
    <r>
      <rPr>
        <sz val="9"/>
        <rFont val="宋体"/>
        <charset val="134"/>
      </rPr>
      <t xml:space="preserve">1.成品套装单开门，尺寸：850*2070
</t>
    </r>
    <r>
      <rPr>
        <sz val="9"/>
        <color rgb="FFFF0000"/>
        <rFont val="宋体"/>
        <charset val="134"/>
      </rPr>
      <t>2.门五金另计</t>
    </r>
  </si>
  <si>
    <t>洗漱台残疾人扶手</t>
  </si>
  <si>
    <t>坐便器残疾人扶手</t>
  </si>
  <si>
    <t>3.2二楼餐厅</t>
  </si>
  <si>
    <t>3.2.1生态饮食餐厅、过道</t>
  </si>
  <si>
    <r>
      <rPr>
        <sz val="9"/>
        <rFont val="宋体"/>
        <charset val="134"/>
      </rPr>
      <t>1.MT-03木纹铝折型铝板：规格50*70mm。
2.铝扣板专用卡式龙骨
4.</t>
    </r>
    <r>
      <rPr>
        <sz val="9"/>
        <color rgb="FFFF0000"/>
        <rFont val="宋体"/>
        <charset val="134"/>
      </rPr>
      <t>基层龙骨另计</t>
    </r>
    <r>
      <rPr>
        <sz val="9"/>
        <rFont val="宋体"/>
        <charset val="134"/>
      </rPr>
      <t xml:space="preserve">
5.详见图纸DS-04/02、DS-04/03、DS-05/02。</t>
    </r>
  </si>
  <si>
    <t>MT-03木纹铝折型铝板
规格50*70mm</t>
  </si>
  <si>
    <t>m2
（展开）</t>
  </si>
  <si>
    <r>
      <rPr>
        <sz val="9"/>
        <rFont val="宋体"/>
        <charset val="134"/>
      </rPr>
      <t>1.MT-03木纹铝板.
2.铝扣板专用卡式龙骨
4.</t>
    </r>
    <r>
      <rPr>
        <sz val="9"/>
        <color rgb="FFFF0000"/>
        <rFont val="宋体"/>
        <charset val="134"/>
      </rPr>
      <t>基层龙骨另计</t>
    </r>
    <r>
      <rPr>
        <sz val="9"/>
        <rFont val="宋体"/>
        <charset val="134"/>
      </rPr>
      <t xml:space="preserve">
5.详见图纸DS-04/02、DS-04/03、DS-05/02。</t>
    </r>
  </si>
  <si>
    <t>MT-03木纹铝板</t>
  </si>
  <si>
    <t>3.2.2包间（12座）</t>
  </si>
  <si>
    <t>1..WD-02木地板。
2.防潮垫。</t>
  </si>
  <si>
    <t>木质踢脚线</t>
  </si>
  <si>
    <t>1.WD-02木地板踢脚线</t>
  </si>
  <si>
    <t>木地板踢脚线</t>
  </si>
  <si>
    <t>WD-02木地板踢脚线</t>
  </si>
  <si>
    <r>
      <rPr>
        <sz val="9"/>
        <rFont val="宋体"/>
        <charset val="134"/>
      </rPr>
      <t>1.Φ8吊筋，M8膨胀螺栓固定。
2.轻钢主龙骨、副龙、连接件。
3.双层9.5mm纸面石膏板。
4.</t>
    </r>
    <r>
      <rPr>
        <sz val="9"/>
        <color rgb="FFFF0000"/>
        <rFont val="宋体"/>
        <charset val="134"/>
      </rPr>
      <t>自粘胶带、腻子、乳胶漆另计。</t>
    </r>
  </si>
  <si>
    <t>圆形灯带（槽）</t>
  </si>
  <si>
    <r>
      <rPr>
        <sz val="9"/>
        <rFont val="宋体"/>
        <charset val="134"/>
      </rPr>
      <t>1.Φ8吊筋，M8膨胀螺栓固定。
2.阻燃夹板、9.5mm纸面石膏板。
3.</t>
    </r>
    <r>
      <rPr>
        <sz val="9"/>
        <color rgb="FFFF0000"/>
        <rFont val="宋体"/>
        <charset val="134"/>
      </rPr>
      <t>自粘胶带、腻子、乳胶漆另计。</t>
    </r>
    <r>
      <rPr>
        <sz val="9"/>
        <rFont val="宋体"/>
        <charset val="134"/>
      </rPr>
      <t xml:space="preserve">
5.尺寸300+120+80。</t>
    </r>
  </si>
  <si>
    <t>3.2.3包间（8座）</t>
  </si>
  <si>
    <r>
      <rPr>
        <sz val="9"/>
        <rFont val="宋体"/>
        <charset val="134"/>
      </rPr>
      <t xml:space="preserve">1.Φ8吊筋，M8膨胀螺栓固定。
2.轻钢主龙骨、副龙、连接件。
3.双层纸面石膏板。
</t>
    </r>
    <r>
      <rPr>
        <sz val="9"/>
        <color rgb="FFFF0000"/>
        <rFont val="宋体"/>
        <charset val="134"/>
      </rPr>
      <t>4.自粘胶带、腻子、乳胶漆另计。</t>
    </r>
  </si>
  <si>
    <r>
      <rPr>
        <sz val="9"/>
        <rFont val="宋体"/>
        <charset val="134"/>
      </rPr>
      <t>1.Φ8吊筋，M8膨胀螺栓固定。
2.阻燃夹板、9.5mm纸面石膏板。
3.</t>
    </r>
    <r>
      <rPr>
        <sz val="9"/>
        <color rgb="FFFF0000"/>
        <rFont val="宋体"/>
        <charset val="134"/>
      </rPr>
      <t>自粘胶带、腻子、乳胶漆另计</t>
    </r>
    <r>
      <rPr>
        <sz val="9"/>
        <rFont val="宋体"/>
        <charset val="134"/>
      </rPr>
      <t>。
5.尺寸300+120+80。</t>
    </r>
  </si>
  <si>
    <t>3.2.4卫生间</t>
  </si>
  <si>
    <t>3.2.5配菜间、更衣室</t>
  </si>
  <si>
    <t>3.3办公室</t>
  </si>
  <si>
    <t>1.CT-02灰色地砖600*600水泥砂浆粘贴。</t>
  </si>
  <si>
    <t>CT-02灰色
地砖规格600*600</t>
  </si>
  <si>
    <r>
      <rPr>
        <sz val="9"/>
        <rFont val="宋体"/>
        <charset val="134"/>
      </rPr>
      <t xml:space="preserve">1.Φ8吊筋，M8膨胀螺栓固定。
2.轻钢主龙骨、副龙、连接件。
3.双层9.5mm纸面石膏板。
</t>
    </r>
    <r>
      <rPr>
        <sz val="9"/>
        <color rgb="FFFF0000"/>
        <rFont val="宋体"/>
        <charset val="134"/>
      </rPr>
      <t>4.自粘胶带、腻子、乳胶漆另计。</t>
    </r>
  </si>
  <si>
    <t>金属扶手、栏杆、栏板</t>
  </si>
  <si>
    <t>1.楼梯栏杆扶手。
2.做法暂定。</t>
  </si>
  <si>
    <t>栏杆扶手</t>
  </si>
  <si>
    <t>栏杆扶手（含安装）</t>
  </si>
  <si>
    <t>栏杆扶手甲控乙供，单价暂定，按质定价</t>
  </si>
  <si>
    <t>3.4楼梯间</t>
  </si>
  <si>
    <t>块料台阶面</t>
  </si>
  <si>
    <t>1.CT-02灰色地砖600*600水泥砂浆粘贴。
2.嵌三道金属防滑条。</t>
  </si>
  <si>
    <t>1.CT-02灰色地砖踢脚线水泥砂浆粘贴。
2.水平段。</t>
  </si>
  <si>
    <t>1.CT-02灰色地砖踢脚线水泥砂浆粘贴。
2.踏步段，含三角板。</t>
  </si>
  <si>
    <t>4办公、管理区</t>
  </si>
  <si>
    <t>4.1安防大厅</t>
  </si>
  <si>
    <t>1.CT-04灰色地砖800*800水泥砂浆粘贴。</t>
  </si>
  <si>
    <t>CT-04灰色地砖
规格800*800</t>
  </si>
  <si>
    <t>4.2电信机房</t>
  </si>
  <si>
    <t>1.CT-02防静电地板（含骨架）600*600。</t>
  </si>
  <si>
    <t>防静电地板</t>
  </si>
  <si>
    <t>CT-02防静电地板（含骨架）
规格600*600</t>
  </si>
  <si>
    <t>4.2办公室</t>
  </si>
  <si>
    <t>4.4医疗室、消防控制室、广播室</t>
  </si>
  <si>
    <t>5.基础施工工项</t>
  </si>
  <si>
    <t>涂膜防水</t>
  </si>
  <si>
    <t>1.JS涂抹防水两遍。
2.综合墙地面</t>
  </si>
  <si>
    <t>防水涂料</t>
  </si>
  <si>
    <t>JS</t>
  </si>
  <si>
    <t>砌砖墙</t>
  </si>
  <si>
    <t>1.水泥砖水泥砂浆砌120mm墙</t>
  </si>
  <si>
    <t>m3</t>
  </si>
  <si>
    <t>水泥砖</t>
  </si>
  <si>
    <t>1.水泥砖水泥砂浆砌240mm墙</t>
  </si>
  <si>
    <t>零星砌体</t>
  </si>
  <si>
    <t>1.水泥砖水泥砂浆砌蹲坑等零星砌体</t>
  </si>
  <si>
    <t>水泥砂浆抹灰</t>
  </si>
  <si>
    <t>1.墙面水泥砂浆抹灰找平</t>
  </si>
  <si>
    <t>水泥砂浆找平层</t>
  </si>
  <si>
    <t>1.20mm水泥砂浆找平</t>
  </si>
  <si>
    <t>镀锌方钢龙骨</t>
  </si>
  <si>
    <t>1.预埋铁件，镀锌方钢龙骨
2.焊点防锈处理</t>
  </si>
  <si>
    <t>t</t>
  </si>
  <si>
    <t>钢材</t>
  </si>
  <si>
    <t>镀锌方钢</t>
  </si>
  <si>
    <t>镀锌型钢转换层</t>
  </si>
  <si>
    <t>1.预埋铁件，镀锌型钢转换层
2.焊点防锈处理</t>
  </si>
  <si>
    <t>方木平面龙骨</t>
  </si>
  <si>
    <t>1.方木龙骨30*40，间距300*300
2.按完成面投影面计算</t>
  </si>
  <si>
    <t>木方</t>
  </si>
  <si>
    <t>木方30*40</t>
  </si>
  <si>
    <t>m2
（投影）</t>
  </si>
  <si>
    <t>方木框架龙骨</t>
  </si>
  <si>
    <t>1.方木龙骨30*40，间距300*300
2.框架进深400
3.按完成面投影面计算</t>
  </si>
  <si>
    <t>细木工板封板</t>
  </si>
  <si>
    <t>1.细木工板封板18mm
2.综合墙面、顶面</t>
  </si>
  <si>
    <t>细木工板</t>
  </si>
  <si>
    <t>细木工板板18mm</t>
  </si>
  <si>
    <t>阻燃夹板封板</t>
  </si>
  <si>
    <t>1.细木工板封板12mm
2.综合墙面、顶面</t>
  </si>
  <si>
    <t>阻燃夹板</t>
  </si>
  <si>
    <t>纸面石膏板封板</t>
  </si>
  <si>
    <t>1.纸面石膏板9.5mm
2.综合墙面、顶面</t>
  </si>
  <si>
    <t>1.成品WD-01木饰面安装</t>
  </si>
  <si>
    <t>自粘胶带密封</t>
  </si>
  <si>
    <t>1.石膏板面自粘胶带密封，自攻钉防锈处理。</t>
  </si>
  <si>
    <t>基层批腻子腻子</t>
  </si>
  <si>
    <t>1.腻子两遍
2.综合墙、顶面及抹灰面、石膏板面</t>
  </si>
  <si>
    <t>腻子</t>
  </si>
  <si>
    <t>1.两遍PT-01白色乳胶漆
2.综合墙面、顶面</t>
  </si>
  <si>
    <t>PT-01白色乳胶漆</t>
  </si>
  <si>
    <t>防潮乳胶漆</t>
  </si>
  <si>
    <t>1.两遍PT-02白色防水防潮乳胶漆
2.综合墙面、顶面</t>
  </si>
  <si>
    <t>PT-02白色防水防潮乳胶漆</t>
  </si>
  <si>
    <t>木龙骨防火涂料</t>
  </si>
  <si>
    <t>1.木龙骨防火涂料2遍
2.按完成面投影面计算</t>
  </si>
  <si>
    <t>防火涂料</t>
  </si>
  <si>
    <t>细木工板防火涂料</t>
  </si>
  <si>
    <t>1.细木工板防火涂料2遍
2.按单面计算</t>
  </si>
  <si>
    <t>门铰链</t>
  </si>
  <si>
    <t>1.平开门铰链安装</t>
  </si>
  <si>
    <t>五金</t>
  </si>
  <si>
    <t>平开门铰链</t>
  </si>
  <si>
    <t>门执手锁</t>
  </si>
  <si>
    <t>1.平开门执手锁安装</t>
  </si>
  <si>
    <t>平开门执手锁</t>
  </si>
  <si>
    <t>门吸</t>
  </si>
  <si>
    <t>1.平开门门吸安装</t>
  </si>
  <si>
    <t>平开门门吸</t>
  </si>
  <si>
    <t>门插销</t>
  </si>
  <si>
    <t>1.平开门插销安装</t>
  </si>
  <si>
    <t>平开门插销</t>
  </si>
  <si>
    <t>长拉手</t>
  </si>
  <si>
    <t>1.包间门长拉手
2.两副/套</t>
  </si>
  <si>
    <t>拉手</t>
  </si>
  <si>
    <t>长拉手甲控乙供，主材价暂定，按质定价</t>
  </si>
  <si>
    <t>轻钢龙骨双面石膏板隔墙</t>
  </si>
  <si>
    <t>1.75型轻钢龙骨
2.隔音棉
3.双面单层纸面石膏板9.5mm</t>
  </si>
  <si>
    <t>石膏板封堵洞口</t>
  </si>
  <si>
    <t>1.木基层
2.单层纸面石膏板9.5mm</t>
  </si>
  <si>
    <t>单层纸面石膏板9.5mm</t>
  </si>
  <si>
    <t>砌体封堵洞口</t>
  </si>
  <si>
    <t>1.水泥砖水泥砂浆封堵</t>
  </si>
  <si>
    <t>石材地面抛光</t>
  </si>
  <si>
    <t>1.石材面做缝、修补、抛光</t>
  </si>
  <si>
    <t>小计</t>
  </si>
  <si>
    <t>计费明细</t>
  </si>
  <si>
    <t>管理费</t>
  </si>
  <si>
    <t>项</t>
  </si>
  <si>
    <t>利润</t>
  </si>
  <si>
    <t>税金</t>
  </si>
  <si>
    <t>工程总造价</t>
  </si>
  <si>
    <t>1、综合单价为包含人工费（包括人员加班工资、差旅及窝工费）、材料费、机械费、风险的包工包料价格，包含深化设计、监理资料及竣工图绘制费用，包括水电、卸货、材料保管、二次搬运、上楼、各种保险、加班、临时设施、赶工措施、已完工项目成品保护措施、夜间照明、安全文明施工等费用，施工人员的食宿费、劳保费用、办公费、生活生产水电费、保险费也包含在报价里。其中：主材费单价包含主要材料费、运输费、运输损耗费、施工损耗费。施工单价包含人工费、机械费及除主要材料费以外辅材及其他所有费用。</t>
  </si>
  <si>
    <t>2、报价税率按9%考虑，提供9%税率的增值税专用发票。</t>
  </si>
  <si>
    <t>3、甲控乙供材料按提供的单价暂定，投标时价格不可调整，施工过程中投标人送样，招标人按质定价。</t>
  </si>
  <si>
    <t>日    期：     2020   年    月     日</t>
  </si>
  <si>
    <t>安装工程量报价清单</t>
  </si>
  <si>
    <t>电气工程</t>
  </si>
  <si>
    <t>配电箱</t>
  </si>
  <si>
    <t>1.名称：消防柜配电箱4-1ATXK
2.规格：15kw,12回路，ATS-40A/4P PC级，详见图纸
3.安装方式：挂墙明装</t>
  </si>
  <si>
    <t>台</t>
  </si>
  <si>
    <t>配电箱甲供</t>
  </si>
  <si>
    <t>1.名称：架空层配电箱4-1ALz5
2.规格：10kw,9回路，详见图纸
3.安装方式：挂墙明装</t>
  </si>
  <si>
    <t>1.名称：广播室配电箱4-1ALgb
2.规格：10kw,9回路，ATS-40A/4P CB级，详见图纸
3.安装方式：挂墙明装</t>
  </si>
  <si>
    <t>1.名称：办公医疗配电箱4-1ALbg
2.规格：20kw,11回路，详见图纸
3.安装方式：嵌墙暗装</t>
  </si>
  <si>
    <t>1.名称：医疗照明配电箱4-1ALyl
2.规格：6kw,6回路，详见图纸
3.安装方式：嵌墙暗装</t>
  </si>
  <si>
    <t>1.名称：餐厅照明总配电箱4-1ALz4
2.规格：50KW,22回路，ATS-160/4 PC级,详见图纸
3.安装方式：落地安装</t>
  </si>
  <si>
    <t>1.名称：餐厅照明配电箱4-2AL1
2.规格：30kw,22回路，详见图纸
3.安装方式：挂墙明装</t>
  </si>
  <si>
    <t>1.名称：食堂照明配电箱4-1AL1
2.规格：4kw,7回路，详见图纸
3.安装方式：嵌墙暗装</t>
  </si>
  <si>
    <t>1.名称：餐厅保障负荷总箱4-1APZ、4-1APZE
2.规格：70kw,3回路，详见图纸
3.安装方式：嵌墙暗装</t>
  </si>
  <si>
    <t>1.名称：餐厅公共照明配电箱4-2ATgg3
2.规格：10KW，12回路，ATS-63/4 PC级，详见图纸
3.安装方式：挂墙明装</t>
  </si>
  <si>
    <t>1.名称：厨房配电箱4-2ATcf
2.规格：30KW，7回路，ATS-80/4 CB级，详见图纸
3.安装方式：挂墙明装</t>
  </si>
  <si>
    <t>1.名称：电梯配电箱4-2ATdt
2.规格：30KW,7回路，ATS-160/4 PC级，详见图纸
3.安装方式：挂墙明装</t>
  </si>
  <si>
    <t>1.名称：室外展厅配电箱4-1ALzl
2.规格：70KW，ATS-160/4 CB级，详见图纸
3.安装方式：落地安装</t>
  </si>
  <si>
    <t>1.名称：室外展厅配电箱4-1APzl
2.规格：140KW，ATS-250/4 CB级，详见图纸
3.安装方式：落地安装</t>
  </si>
  <si>
    <t>1.名称：半开放多媒体厅兼会议室配电箱4-1AL3
2.规格：20KW，ATS-63/4 CB级，详见图纸
3.安装方式：落地安装</t>
  </si>
  <si>
    <t>1.名称：中央空调室外机组配电箱4-1APkt1
2.规格：70.65KW,5回路，详见图纸
3.安装方式：落地安装</t>
  </si>
  <si>
    <t>1.名称：中央空调室外机组配电箱4-1APkt2
2.规格：36.02KW,3回路，详见图纸
3.安装方式：落地安装</t>
  </si>
  <si>
    <t>1.名称：商店照明配电箱4-1ALz2
2.规格：32KW,18回路，详见图纸
3.安装方式：挂墙明装</t>
  </si>
  <si>
    <t>1.名称：电信机房配电箱4-1ATrd
2.规格：50KW,5回路，ATS-160/4 CB级，详见图纸
3.安装方式：落地靠墙</t>
  </si>
  <si>
    <t>1.名称：应急照明总配电箱4-1ALeZ、4-1ALeZE
2.规格：10KW,5回路，详见图纸
3.安装方式：挂墙明装</t>
  </si>
  <si>
    <t>1.名称：应急照明双电源配电箱4-1ALe1
2.规格：2KW,3回路，ATS-32/4 PC级，详见图纸
3.安装方式：挂墙明装</t>
  </si>
  <si>
    <t>1.名称：应急照明双电源配电箱4-1ALe2
2.规格：2KW,3回路，ATS-32/4 PC级，详见图纸
3.安装方式：挂墙明装</t>
  </si>
  <si>
    <t>1.名称：应急照明双电源配电箱4-1ALe3
2.规格：2KW,5回路，ATS-32/4 PC级，详见图纸
3.安装方式：挂墙明装</t>
  </si>
  <si>
    <t>1.名称：应急照明双电源配电箱4-1ALe4
2.规格：2KW,3回路，ATS-32/4 PC级，详见图纸。
3.安装方式：挂墙明装</t>
  </si>
  <si>
    <t>1.名称：安防大厅配电箱4-1ATaf
2.规格：50KW,5回路，ATS-160/4P PC级，详见图纸
3.安装方式：落地靠墙</t>
  </si>
  <si>
    <t>1.名称：大厅照明配电箱4-1ALz1
2.规格：50KW,35回路，ATS-160/4P CB级，详见图纸
3.安装方式：落地靠墙</t>
  </si>
  <si>
    <t>1.名称：服务台配电箱4-1ALfw1
2.规格：6KW,6回路，详见图纸
3.安装方式：挂墙明装</t>
  </si>
  <si>
    <t>1.名称：ATM机配电箱4-1ALatm
2.规格：6KW,6回路，详见图纸
3.安装方式：挂墙明装</t>
  </si>
  <si>
    <t>凿（压)槽</t>
  </si>
  <si>
    <t>1.名称:砖墙开槽
2.填充(恢复)方式:水泥砂浆恢复</t>
  </si>
  <si>
    <t>配管</t>
  </si>
  <si>
    <t>1.名称:硬塑料管（PVC）
2.规格:PC20
3.配置形式:砖、混凝土结构暗配</t>
  </si>
  <si>
    <t>PVC电线管</t>
  </si>
  <si>
    <t>PVC电线管20</t>
  </si>
  <si>
    <t>1.名称:硬塑料管（PVC）
2.规格:PC20
3.配置形式:砖、混凝土结构明配</t>
  </si>
  <si>
    <t>1.名称:硬塑料管（PVC）
2.规格:PC25
3.配置形式:砖、混凝土结构暗配</t>
  </si>
  <si>
    <t>PVC电线管25</t>
  </si>
  <si>
    <t>1.名称:硬塑料管（PVC）
2.规格:PC25
3.配置形式:砖、混凝土结构明配</t>
  </si>
  <si>
    <t>1.名称:硬塑料管（PVC）
2.规格:PC32
3.配置形式:砖、混凝土结构暗配</t>
  </si>
  <si>
    <t>PVC电线管32</t>
  </si>
  <si>
    <t>1.名称:硬塑料管（PVC）
2.规格:PC32
3.配置形式:砖、混凝土结构明配</t>
  </si>
  <si>
    <t>1.名称:紧定式镀锌钢导管
2.规格:JDG20
3.配置形式:砖、混凝土结构暗配</t>
  </si>
  <si>
    <t>紧定式镀锌钢导管</t>
  </si>
  <si>
    <t>紧定式镀锌钢导管20</t>
  </si>
  <si>
    <t>1.名称:紧定式镀锌钢导管
2.规格:JDG20
3.配置形式:砖、混凝土结构明配</t>
  </si>
  <si>
    <t>1.名称:紧定式镀锌钢导管
2.规格:JDG40
3.配置形式:砖、混凝土结构暗配</t>
  </si>
  <si>
    <t>紧定式镀锌钢导管40</t>
  </si>
  <si>
    <t>1.名称:紧定式镀锌钢导管
2.规格:JDG40
3.配置形式:砖、混凝土结构明配</t>
  </si>
  <si>
    <t>1.名称:紧定式镀锌钢导管
2.规格:JDG50
3.配置形式:砖、混凝土结构暗配</t>
  </si>
  <si>
    <t>紧定式镀锌钢导管50</t>
  </si>
  <si>
    <t>1.名称:紧定式镀锌钢导管
2.规格:JDG50
3.配置形式:砖、混凝土结构明配</t>
  </si>
  <si>
    <t>桥架</t>
  </si>
  <si>
    <t>1.名称:钢制桥架
2.规格:300*150</t>
  </si>
  <si>
    <t>成品镀锌钢桥架300*150</t>
  </si>
  <si>
    <t>1.名称:钢制桥架
2.规格:200*100</t>
  </si>
  <si>
    <t>成品镀锌钢桥架200*100</t>
  </si>
  <si>
    <t>电力电缆</t>
  </si>
  <si>
    <t>1.名称:铜芯电缆
2.型号:WDZ-YJV-4*35+1*16
3.敷设方式、部位:穿管</t>
  </si>
  <si>
    <t>铜芯电缆</t>
  </si>
  <si>
    <t>DZ-YJV-4*35+1*16
3.敷设方式、</t>
  </si>
  <si>
    <t>1.名称:铜芯电缆
2.型号:WDZ-BYJ-4*25+1*16
3.敷设方式、部位:穿管</t>
  </si>
  <si>
    <t>WDZ-BYJ-4*25+1*16</t>
  </si>
  <si>
    <t>1.名称:铜芯电缆
2.型号:WDZN-YJV-4*25
3.敷设方式、部位:穿管</t>
  </si>
  <si>
    <t>WDZN-YJV-4*25</t>
  </si>
  <si>
    <t>1.名称:铜芯电缆
2.型号:WDZ-YJV-5*16
3.敷设方式、部位:穿管</t>
  </si>
  <si>
    <t>WDZ-YJV-5*16</t>
  </si>
  <si>
    <t>1.名称:铜芯电缆
2.型号:WDZ-YJV-5*10
3.敷设方式、部位:穿管</t>
  </si>
  <si>
    <t>WDZ-YJV-5*10</t>
  </si>
  <si>
    <t>1.名称:铜芯电缆
2.型号:NG-A-5*6
3.敷设方式、部位:穿管</t>
  </si>
  <si>
    <t>NG-A-5*6</t>
  </si>
  <si>
    <t>配线</t>
  </si>
  <si>
    <t>1.名称:铜芯电线
2.型号:WDZ-BYJ-10</t>
  </si>
  <si>
    <t>铜芯电线</t>
  </si>
  <si>
    <t>WDZ-BYJ-10</t>
  </si>
  <si>
    <t>1.名称:铜芯电线
2.型号:WDZN-BYJ-6</t>
  </si>
  <si>
    <t>WDZN-BYJ-6</t>
  </si>
  <si>
    <t>1.名称:铜芯电线
2.型号:WDZ-BYJ-4</t>
  </si>
  <si>
    <t>WDZ-BYJ-4</t>
  </si>
  <si>
    <t>1.名称:铜芯电线
2.型号:WDZN-BYJ-4</t>
  </si>
  <si>
    <t>DZN-BYJ-4</t>
  </si>
  <si>
    <t>1.名称:铜芯电线
2.型号:WDZ-BYJ-2.5</t>
  </si>
  <si>
    <t>WDZ-BYJ-2.5</t>
  </si>
  <si>
    <t>1.名称:铜芯电线
2.型号:WDZN-BYJ-2.5</t>
  </si>
  <si>
    <t>WDZN-BYJ-2.5</t>
  </si>
  <si>
    <t>电力电缆头</t>
  </si>
  <si>
    <t>1.名称:成套型电缆头
2.规格:电缆截面35mm2以下</t>
  </si>
  <si>
    <t>电缆头</t>
  </si>
  <si>
    <t>电缆头截面35mm2以下</t>
  </si>
  <si>
    <t>接线盒</t>
  </si>
  <si>
    <t>1.名称:接线盒
2.材质:镀锌</t>
  </si>
  <si>
    <t>镀锌接线盒</t>
  </si>
  <si>
    <t>普通灯具</t>
  </si>
  <si>
    <t>1.名称:嵌入式筒灯
2.类型:LED</t>
  </si>
  <si>
    <t>灯具</t>
  </si>
  <si>
    <t>嵌入式筒灯</t>
  </si>
  <si>
    <t>1.名称:嵌入式防潮筒灯
2.类型:LED</t>
  </si>
  <si>
    <t>嵌入式防潮筒灯</t>
  </si>
  <si>
    <t>1.名称:日光灯
2.类型:LED</t>
  </si>
  <si>
    <t>日光灯</t>
  </si>
  <si>
    <t>1.名称:格栅灯
2.类型:LED</t>
  </si>
  <si>
    <t>格栅灯</t>
  </si>
  <si>
    <t>1.名称:灯带
2.类型:LED</t>
  </si>
  <si>
    <t>LED灯带</t>
  </si>
  <si>
    <t>1.名称:应急照明筒灯
2.类型:LED</t>
  </si>
  <si>
    <t>应急照明筒灯</t>
  </si>
  <si>
    <t>1.名称:应急照明格栅灯
2.类型:LED</t>
  </si>
  <si>
    <t>应急照明格栅灯</t>
  </si>
  <si>
    <t>1.名称:应急照明挂壁式
2.类型:LED</t>
  </si>
  <si>
    <t>应急照明挂壁式</t>
  </si>
  <si>
    <t>1.名称:应急出口指示灯
2.类型:LED</t>
  </si>
  <si>
    <t>应急出口指示灯</t>
  </si>
  <si>
    <t>小电器</t>
  </si>
  <si>
    <t>1.名称:单联单控开关</t>
  </si>
  <si>
    <t>开关</t>
  </si>
  <si>
    <t>单联单控开关</t>
  </si>
  <si>
    <t>1.名称:双联单控开关</t>
  </si>
  <si>
    <t>双联单控开关</t>
  </si>
  <si>
    <t>1.名称:三联单控开关</t>
  </si>
  <si>
    <t>三联单控开关</t>
  </si>
  <si>
    <t>1.名称:单联双控开关</t>
  </si>
  <si>
    <t>单联双控开关</t>
  </si>
  <si>
    <t>1.名称:地面铜插座
2.型号:15A</t>
  </si>
  <si>
    <t>插座</t>
  </si>
  <si>
    <t>地面铜插座</t>
  </si>
  <si>
    <t>1.名称:五孔普通插座
2.型号:15A</t>
  </si>
  <si>
    <t>五孔普通插座</t>
  </si>
  <si>
    <t>1.名称:轴流排风扇</t>
  </si>
  <si>
    <t>轴流排风扇</t>
  </si>
  <si>
    <t>网络、电视、电话</t>
  </si>
  <si>
    <t>光缆终端盒</t>
  </si>
  <si>
    <t>1.弱电箱</t>
  </si>
  <si>
    <t>弱电箱</t>
  </si>
  <si>
    <t>1.名称:视频同轴电缆
2.配线形式:穿管</t>
  </si>
  <si>
    <t>同轴电缆</t>
  </si>
  <si>
    <t>视频同轴电缆</t>
  </si>
  <si>
    <t>1.名称:双绞线（6芯）
2.配线形式:穿管</t>
  </si>
  <si>
    <t>双绞线</t>
  </si>
  <si>
    <t>双绞线（6芯）</t>
  </si>
  <si>
    <t>1.名称:有线电视插座
2.安装方式:墙面安装</t>
  </si>
  <si>
    <t>有线电视插座</t>
  </si>
  <si>
    <t>1.名称:网络插座单口
2.安装方式:墙面安装</t>
  </si>
  <si>
    <t>网络插座单口</t>
  </si>
  <si>
    <t>1.名称:网络插座单口
2.安装方式:地面安装</t>
  </si>
  <si>
    <t>给排水、洁具安装工程</t>
  </si>
  <si>
    <t>塑料管</t>
  </si>
  <si>
    <t>1.材质、规格:PPR管DN20
2.连接形式:热熔
3.压力试验及吹、洗设计要求:符合规范及设计要求</t>
  </si>
  <si>
    <t>PPR管</t>
  </si>
  <si>
    <t>PPR管DN20</t>
  </si>
  <si>
    <t>1.材质、规格:PPR管DN25
2.连接形式:热熔
3.压力试验及吹、洗设计要求:符合规范及设计要求</t>
  </si>
  <si>
    <t>PPR管DN25</t>
  </si>
  <si>
    <t>1.材质、规格:PPR管DN32
2.连接形式:热熔
3.压力试验及吹、洗设计要求:符合规范及设计要求</t>
  </si>
  <si>
    <t>PPR管DN32</t>
  </si>
  <si>
    <t>1.材质、规格:U-PVCP排水管Φ50
2.连接形式:胶粘
3.压力试验及吹、洗设计要求:符合规范及设计要求</t>
  </si>
  <si>
    <t>排水管</t>
  </si>
  <si>
    <t>U-PVCP排水管Φ50</t>
  </si>
  <si>
    <t>1.材质、规格:U-PVCP排水管Φ75
2.连接形式:胶粘
3.压力试验及吹、洗设计要求:符合规范及设计要求</t>
  </si>
  <si>
    <t>U-PVCP排水管Φ75</t>
  </si>
  <si>
    <t>1.材质、规格:U-PVCP排水管Φ110
2.连接形式:胶粘
3.压力试验及吹、洗设计要求:符合规范及设计要求</t>
  </si>
  <si>
    <t>U-PVCP排水管Φ110</t>
  </si>
  <si>
    <t>洗脸盆</t>
  </si>
  <si>
    <t>1.材质:陶瓷
2.规格、类型:成套立式洗手盆
3.附件名称、数量:含下水</t>
  </si>
  <si>
    <t>组</t>
  </si>
  <si>
    <t>立式洗手盆</t>
  </si>
  <si>
    <t>成套立式洗手盆</t>
  </si>
  <si>
    <t>成套立式洗手盆甲控乙供，主材价暂定，按质定价</t>
  </si>
  <si>
    <t>洗脸盆龙头</t>
  </si>
  <si>
    <t>1.立式洗脸盆冷热水龙头</t>
  </si>
  <si>
    <t>冷热水龙头</t>
  </si>
  <si>
    <t>立式洗脸盆冷热水龙头</t>
  </si>
  <si>
    <t>立式洗脸盆冷热水龙头甲控乙供，主材价暂定，按质定价</t>
  </si>
  <si>
    <t>1.材质:陶瓷
2.规格、类型:嵌入式台上式洗脸盆
3.附件名称、数量:含下水</t>
  </si>
  <si>
    <t>嵌入式台上式洗脸盆</t>
  </si>
  <si>
    <t>嵌入式台上式洗脸盆甲控乙供，主材价暂定，按质定价</t>
  </si>
  <si>
    <t>1.台上盆冷热水龙头</t>
  </si>
  <si>
    <t>台上盆冷热水龙头</t>
  </si>
  <si>
    <t>台上盆冷热水龙头甲控乙供，主材价暂定，按质定价</t>
  </si>
  <si>
    <t>大便器</t>
  </si>
  <si>
    <t>1.材质:陶瓷
2.规格、类型:蹲便器</t>
  </si>
  <si>
    <t>蹲便器</t>
  </si>
  <si>
    <t>蹲便器甲控乙供，主材价暂定，按质定价</t>
  </si>
  <si>
    <t>大便器脚踏阀</t>
  </si>
  <si>
    <t>1.大便器脚踏阀</t>
  </si>
  <si>
    <t>大便器脚踏阀甲控乙供，主材价暂定，按质定价</t>
  </si>
  <si>
    <t>1.材质:陶瓷
2.规格、类型:坐便器</t>
  </si>
  <si>
    <t>坐便器</t>
  </si>
  <si>
    <t>坐便器甲控乙供，主材价暂定，按质定价</t>
  </si>
  <si>
    <t>1.材质:陶瓷
2.规格、类型:坐便器（儿童）</t>
  </si>
  <si>
    <t>坐便器（儿童）</t>
  </si>
  <si>
    <t>坐便器（儿童）甲控乙供，主材价暂定，按质定价</t>
  </si>
  <si>
    <t>小便器</t>
  </si>
  <si>
    <t>1.材质:陶瓷
2.规格、类型:成品小便斗</t>
  </si>
  <si>
    <t>成品小便斗</t>
  </si>
  <si>
    <t>感应阀</t>
  </si>
  <si>
    <t>感应阀甲控乙供，主材价暂定，按质定价</t>
  </si>
  <si>
    <t>小便器感应阀</t>
  </si>
  <si>
    <t>1.小便器感应阀</t>
  </si>
  <si>
    <t>小便器感应阀甲控乙供，主材价暂定，按质定价</t>
  </si>
  <si>
    <t>烘手器</t>
  </si>
  <si>
    <t>1.型号、规格:成品烘手器</t>
  </si>
  <si>
    <t>成品烘手器</t>
  </si>
  <si>
    <t>成品烘手器甲控乙供，主材价暂定，按质定价</t>
  </si>
  <si>
    <t>洗涤盆</t>
  </si>
  <si>
    <t>1.材质:陶瓷
2.规格、类型:拖把池</t>
  </si>
  <si>
    <t>拖把池</t>
  </si>
  <si>
    <t>拖把池甲控乙供，主材价暂定，按质定价</t>
  </si>
  <si>
    <t>措施费项目计价表</t>
  </si>
  <si>
    <t xml:space="preserve"> 金额（元）</t>
  </si>
  <si>
    <t>安全文明施工费</t>
  </si>
  <si>
    <t>专项包干费</t>
  </si>
  <si>
    <t>成品保护费</t>
  </si>
  <si>
    <t>开荒清洁、垃圾清运费</t>
  </si>
  <si>
    <t>临时设施费</t>
  </si>
  <si>
    <t>专业交叉施工增加费</t>
  </si>
  <si>
    <t>脚手架</t>
  </si>
  <si>
    <t>运杂费（二次搬运费等）</t>
  </si>
  <si>
    <t>其它配合费</t>
  </si>
  <si>
    <t>工地开放日保洁</t>
  </si>
  <si>
    <t>说明：</t>
  </si>
  <si>
    <t>措施费用各项应为含税包干报价，不因任何情况调整，措施费按实际发生计取，不发生不计取。。</t>
  </si>
  <si>
    <t>工程名称：第四届中国绿博会花园餐厅装饰装修专业分包工程</t>
  </si>
  <si>
    <t>1#、2#、3#入口</t>
  </si>
  <si>
    <t>石材零星项目</t>
  </si>
  <si>
    <t>1.地台深色石材水泥砂浆粘贴</t>
  </si>
  <si>
    <t>深色石材</t>
  </si>
  <si>
    <t>1.灰色石材（火烧面）水泥砂浆铺贴。</t>
  </si>
  <si>
    <t>灰色石材（火烧面）</t>
  </si>
  <si>
    <t>1.灰色石材（光面）水泥砂浆铺贴。</t>
  </si>
  <si>
    <t>1.原楼板、梁喷灰色涂料。</t>
  </si>
  <si>
    <t>1.Φ8吊筋，M8膨胀螺栓固定。
2.轻钢主龙骨、副龙、连接件。
3.铝方通(表面木纹转印处理)@300mm，规格40*150。</t>
  </si>
  <si>
    <t>铝方通(表面木纹转印处理)
规格40*150。</t>
  </si>
  <si>
    <t>铝方通(表面木纹转印处理)甲控乙供，主材价暂定，按质定价</t>
  </si>
  <si>
    <r>
      <rPr>
        <sz val="9"/>
        <rFont val="宋体"/>
        <charset val="134"/>
      </rPr>
      <t>1.白色铝单板3mm厚，拼接自然缝，内塞密封胶条
2.铝单板专用挂件
4.</t>
    </r>
    <r>
      <rPr>
        <sz val="9"/>
        <color rgb="FFFF0000"/>
        <rFont val="宋体"/>
        <charset val="134"/>
      </rPr>
      <t>基层另计</t>
    </r>
  </si>
  <si>
    <t>白色铝单板3mm厚</t>
  </si>
  <si>
    <t>弧形铝板包圆柱</t>
  </si>
  <si>
    <r>
      <rPr>
        <sz val="9"/>
        <rFont val="宋体"/>
        <charset val="134"/>
      </rPr>
      <t>1.白色弧形铝单板3mm厚，拼接自然缝，内塞密封胶条
2.铝单板专用挂件
4.</t>
    </r>
    <r>
      <rPr>
        <sz val="9"/>
        <color rgb="FFFF0000"/>
        <rFont val="宋体"/>
        <charset val="134"/>
      </rPr>
      <t>基层另计</t>
    </r>
  </si>
  <si>
    <t>弧形白色铝单板3mm厚</t>
  </si>
  <si>
    <t>餐厅01、02</t>
  </si>
  <si>
    <t>1.灰色石材门槛石水泥砂浆粘贴。</t>
  </si>
  <si>
    <t>灰色石材门槛石</t>
  </si>
  <si>
    <t>现浇水磨石楼地面</t>
  </si>
  <si>
    <t>1.水磨石地面800*800mm</t>
  </si>
  <si>
    <t>1.木地板。
2.防潮垫。</t>
  </si>
  <si>
    <t>木地板甲控乙供，主材价暂定，按质定价</t>
  </si>
  <si>
    <t>1.Φ8吊筋，M8膨胀螺栓固定
2.轻钢龙骨
3.铝方通(表面木纹转印处理)@300mm，规格40*150
4.详见图纸1F-P02、1#CT-PM-02/3、4</t>
  </si>
  <si>
    <t>1.Φ8吊筋，M8膨胀螺栓固定。
2.轻钢主龙骨。
3.铝方通(表面木纹转印处理)详见图纸，规格40*150。
4.详见图纸1F-P01、1#CT-PM-01/2</t>
  </si>
  <si>
    <t>1.Φ8吊筋，M8膨胀螺栓固定。
2.轻钢主龙骨。
3.铝方通(表面木纹转印处理)间距详见图纸，规格40*250。
4.详见图纸1F-P01、1#CT-PM-01/1</t>
  </si>
  <si>
    <r>
      <rPr>
        <sz val="9"/>
        <rFont val="宋体"/>
        <charset val="134"/>
      </rPr>
      <t>1</t>
    </r>
    <r>
      <rPr>
        <sz val="9"/>
        <color rgb="FFFF0000"/>
        <rFont val="宋体"/>
        <charset val="134"/>
      </rPr>
      <t>.镀锌钢龙骨另计</t>
    </r>
    <r>
      <rPr>
        <sz val="9"/>
        <rFont val="宋体"/>
        <charset val="134"/>
      </rPr>
      <t xml:space="preserve">
2.18厚防火板基层板、侧板
3.纸面石膏板,自粘胶带密封，自攻钉防锈处理
4.</t>
    </r>
    <r>
      <rPr>
        <sz val="9"/>
        <color rgb="FFFF0000"/>
        <rFont val="宋体"/>
        <charset val="134"/>
      </rPr>
      <t>自粘胶带、腻子、乳胶漆另计。</t>
    </r>
    <r>
      <rPr>
        <sz val="9"/>
        <rFont val="宋体"/>
        <charset val="134"/>
      </rPr>
      <t xml:space="preserve">
5.</t>
    </r>
    <r>
      <rPr>
        <sz val="9"/>
        <color rgb="FFFF0000"/>
        <rFont val="宋体"/>
        <charset val="134"/>
      </rPr>
      <t>成品嵌入式条形灯具另计。</t>
    </r>
    <r>
      <rPr>
        <sz val="9"/>
        <rFont val="宋体"/>
        <charset val="134"/>
      </rPr>
      <t xml:space="preserve">
6.详见图纸1#CT-PM-03/6</t>
    </r>
  </si>
  <si>
    <t>防火板
18mm厚</t>
  </si>
  <si>
    <t>铝板饰面装饰壁柜-柜体</t>
  </si>
  <si>
    <r>
      <rPr>
        <sz val="9"/>
        <rFont val="宋体"/>
        <charset val="134"/>
      </rPr>
      <t>1.尺寸：680*3650
2.</t>
    </r>
    <r>
      <rPr>
        <sz val="9"/>
        <color rgb="FFFF0000"/>
        <rFont val="宋体"/>
        <charset val="134"/>
      </rPr>
      <t>预埋铁件、镀锌方管另计</t>
    </r>
    <r>
      <rPr>
        <sz val="9"/>
        <rFont val="宋体"/>
        <charset val="134"/>
      </rPr>
      <t xml:space="preserve">
3.18厚防火板柜体基层板
4.</t>
    </r>
    <r>
      <rPr>
        <sz val="9"/>
        <color rgb="FFFF0000"/>
        <rFont val="宋体"/>
        <charset val="134"/>
      </rPr>
      <t>铝板饰面柜体板,玫瑰金色喷涂另计</t>
    </r>
    <r>
      <rPr>
        <sz val="9"/>
        <rFont val="宋体"/>
        <charset val="134"/>
      </rPr>
      <t xml:space="preserve">
5.</t>
    </r>
    <r>
      <rPr>
        <sz val="9"/>
        <color rgb="FFFF0000"/>
        <rFont val="宋体"/>
        <charset val="134"/>
      </rPr>
      <t>内壁纸面石膏板、膏板外贴壁纸另计</t>
    </r>
    <r>
      <rPr>
        <sz val="9"/>
        <rFont val="宋体"/>
        <charset val="134"/>
      </rPr>
      <t xml:space="preserve">
5</t>
    </r>
    <r>
      <rPr>
        <sz val="9"/>
        <color rgb="FFFF0000"/>
        <rFont val="宋体"/>
        <charset val="134"/>
      </rPr>
      <t>.铝板饰面柜体隔板,玫瑰金色喷涂另计</t>
    </r>
    <r>
      <rPr>
        <sz val="9"/>
        <rFont val="宋体"/>
        <charset val="134"/>
      </rPr>
      <t xml:space="preserve">
</t>
    </r>
    <r>
      <rPr>
        <sz val="9"/>
        <color rgb="FFFF0000"/>
        <rFont val="宋体"/>
        <charset val="134"/>
      </rPr>
      <t>6.暗藏LED灯带，灯带另计</t>
    </r>
    <r>
      <rPr>
        <sz val="9"/>
        <rFont val="宋体"/>
        <charset val="134"/>
      </rPr>
      <t xml:space="preserve">
7.详见图纸1#CT-PM-05
8.投影面计算</t>
    </r>
  </si>
  <si>
    <t>防火板</t>
  </si>
  <si>
    <t>铝板饰面装饰壁柜-铝板饰面柜体板</t>
  </si>
  <si>
    <t>1.铝板饰面柜体板,玫瑰金色喷涂
2.展开面积计算</t>
  </si>
  <si>
    <t>铝板玫瑰金色喷涂</t>
  </si>
  <si>
    <t>铝板饰面装饰壁柜-内壁纸面石膏板封板</t>
  </si>
  <si>
    <t>1.纸面石膏板封板
2.展开面积计算</t>
  </si>
  <si>
    <t>纸面石膏板9.5mm</t>
  </si>
  <si>
    <t>铝板饰面装饰壁柜-内壁墙纸</t>
  </si>
  <si>
    <t>1.墙纸专用墙纸胶粘贴
2.展开面积计算</t>
  </si>
  <si>
    <t>墙纸</t>
  </si>
  <si>
    <t>墙纸甲控乙供，主材价暂定，按质定价</t>
  </si>
  <si>
    <t>铝板饰面装饰壁柜-铝板饰面柜体隔板</t>
  </si>
  <si>
    <t>1.镀锌方管龙骨。
2.18厚防火板基层板
4.铝板饰面柜体板,玫瑰金色喷涂
5、暗藏灯带
6.延长米计算</t>
  </si>
  <si>
    <r>
      <rPr>
        <sz val="9"/>
        <rFont val="宋体"/>
        <charset val="134"/>
      </rPr>
      <t>1.铝单板面层面层木纹色转印3mm厚
2.铝单板专用挂件
3.</t>
    </r>
    <r>
      <rPr>
        <sz val="9"/>
        <color rgb="FFFF0000"/>
        <rFont val="宋体"/>
        <charset val="134"/>
      </rPr>
      <t>镀锌钢龙骨另计</t>
    </r>
  </si>
  <si>
    <t>铝单板木纹色转印3mm厚</t>
  </si>
  <si>
    <t>人造绿植墙饰面基层</t>
  </si>
  <si>
    <r>
      <rPr>
        <sz val="9"/>
        <rFont val="宋体"/>
        <charset val="134"/>
      </rPr>
      <t>1.</t>
    </r>
    <r>
      <rPr>
        <sz val="9"/>
        <color rgb="FFFF0000"/>
        <rFont val="宋体"/>
        <charset val="134"/>
      </rPr>
      <t>镀锌钢龙骨另计</t>
    </r>
    <r>
      <rPr>
        <sz val="9"/>
        <rFont val="宋体"/>
        <charset val="134"/>
      </rPr>
      <t xml:space="preserve">
2.18厚防火板柜体基层板
2.</t>
    </r>
    <r>
      <rPr>
        <sz val="9"/>
        <color rgb="FFFF0000"/>
        <rFont val="宋体"/>
        <charset val="134"/>
      </rPr>
      <t>定制人造绿植墙饰面另计</t>
    </r>
    <r>
      <rPr>
        <sz val="9"/>
        <rFont val="宋体"/>
        <charset val="134"/>
      </rPr>
      <t xml:space="preserve">
3.详见图纸1#-CT-PM-04</t>
    </r>
  </si>
  <si>
    <t>水泥板饰面墙面装饰板</t>
  </si>
  <si>
    <r>
      <rPr>
        <sz val="9"/>
        <rFont val="宋体"/>
        <charset val="134"/>
      </rPr>
      <t>1.水泥板装饰饰面
2.</t>
    </r>
    <r>
      <rPr>
        <sz val="9"/>
        <color rgb="FFFF0000"/>
        <rFont val="宋体"/>
        <charset val="134"/>
      </rPr>
      <t>镀锌钢龙骨另计</t>
    </r>
    <r>
      <rPr>
        <sz val="9"/>
        <rFont val="宋体"/>
        <charset val="134"/>
      </rPr>
      <t xml:space="preserve">
3.</t>
    </r>
    <r>
      <rPr>
        <sz val="9"/>
        <color rgb="FFFF0000"/>
        <rFont val="宋体"/>
        <charset val="134"/>
      </rPr>
      <t>18厚防火板柜体基层板另计</t>
    </r>
    <r>
      <rPr>
        <sz val="9"/>
        <rFont val="宋体"/>
        <charset val="134"/>
      </rPr>
      <t xml:space="preserve">
4.详见图纸1#-CT-PM-04</t>
    </r>
  </si>
  <si>
    <t>水泥板</t>
  </si>
  <si>
    <t>水泥板甲控乙供，主材价暂定，按质定价</t>
  </si>
  <si>
    <t>挑高处梁饰面-基层</t>
  </si>
  <si>
    <t>1.18厚防火板做梁基层，，暗藏灯带
3.详见图纸1#CT-PM-05</t>
  </si>
  <si>
    <t>挑高处梁饰面-铝单板面层</t>
  </si>
  <si>
    <t>1.铝单板面层面层木纹色转印3mm厚做梁
2.详见图纸1#CT-PM-05</t>
  </si>
  <si>
    <t>铝板圆柱包方柱</t>
  </si>
  <si>
    <r>
      <rPr>
        <sz val="9"/>
        <rFont val="宋体"/>
        <charset val="134"/>
      </rPr>
      <t>1.铝单板面层面层木纹色转印3mm厚包柱
2.铝单板专用挂件
3.</t>
    </r>
    <r>
      <rPr>
        <sz val="9"/>
        <color rgb="FFFF0000"/>
        <rFont val="宋体"/>
        <charset val="134"/>
      </rPr>
      <t>镀锌钢龙骨另计</t>
    </r>
    <r>
      <rPr>
        <sz val="9"/>
        <rFont val="宋体"/>
        <charset val="134"/>
      </rPr>
      <t xml:space="preserve">
4.</t>
    </r>
    <r>
      <rPr>
        <sz val="9"/>
        <color rgb="FFFF0000"/>
        <rFont val="宋体"/>
        <charset val="134"/>
      </rPr>
      <t>玫瑰金色金属收边条40*20另计</t>
    </r>
    <r>
      <rPr>
        <sz val="9"/>
        <rFont val="宋体"/>
        <charset val="134"/>
      </rPr>
      <t xml:space="preserve">
5.详见图纸1#CT-PM-05</t>
    </r>
  </si>
  <si>
    <t>金属装饰线</t>
  </si>
  <si>
    <t>1.玫瑰金色金属收边条40*20</t>
  </si>
  <si>
    <t>不锈钢线条</t>
  </si>
  <si>
    <t>玫瑰金色金属收边条40*20</t>
  </si>
  <si>
    <t>装饰空心砖造型墙</t>
  </si>
  <si>
    <t>1.装饰空心砖造型墙
2.预埋铁件，上下固定
3.详见图纸1#CT-PM-05</t>
  </si>
  <si>
    <t>成品空心砖造型墙</t>
  </si>
  <si>
    <t>成品空心砖造型墙甲控乙供，主材价暂定，按质定价</t>
  </si>
  <si>
    <t>收银服务台</t>
  </si>
  <si>
    <r>
      <rPr>
        <sz val="9"/>
        <rFont val="宋体"/>
        <charset val="134"/>
      </rPr>
      <t>1.收银服务台制作安装，尺寸：3000*1500
2.基层制作,暗藏灯带
3.木饰面台面,
4.</t>
    </r>
    <r>
      <rPr>
        <sz val="9"/>
        <color rgb="FFFF0000"/>
        <rFont val="宋体"/>
        <charset val="134"/>
      </rPr>
      <t>深色石材饰面另计,铝板木纹转印饰面另计</t>
    </r>
    <r>
      <rPr>
        <sz val="9"/>
        <rFont val="宋体"/>
        <charset val="134"/>
      </rPr>
      <t xml:space="preserve">
4.定制亚克力饰面灯
5.自行深化，详见图纸1#CT-DY-01</t>
    </r>
  </si>
  <si>
    <t>收银服务台3000*1500</t>
  </si>
  <si>
    <t>收银服务台-石材饰面</t>
  </si>
  <si>
    <t>1.收银服务台深色石材饰面
2.详见图纸1#CT-DY-01</t>
  </si>
  <si>
    <t>收银服务台-铝板饰面</t>
  </si>
  <si>
    <t>1.收银服务台铝板木纹转印饰面饰面
2.详见图纸1#CT-DY-01</t>
  </si>
  <si>
    <t>景观展示台</t>
  </si>
  <si>
    <r>
      <rPr>
        <sz val="9"/>
        <rFont val="宋体"/>
        <charset val="134"/>
      </rPr>
      <t>1.服务台制作安装，尺寸：7600*1500
2.基层制作,暗藏灯带,
3.</t>
    </r>
    <r>
      <rPr>
        <sz val="9"/>
        <color rgb="FFFF0000"/>
        <rFont val="宋体"/>
        <charset val="134"/>
      </rPr>
      <t>深色石材饰面另计</t>
    </r>
    <r>
      <rPr>
        <sz val="9"/>
        <rFont val="宋体"/>
        <charset val="134"/>
      </rPr>
      <t xml:space="preserve">
4.不含定制成品雕塑及成品人造植物等摆件
5.自行深化，详见图纸1#CT-DY-01</t>
    </r>
  </si>
  <si>
    <t>景观展示台7600*1500</t>
  </si>
  <si>
    <t>景观展示台-石材饰面</t>
  </si>
  <si>
    <t>1.景观展示台深色石材饰面
2.详见图纸1#CT-DY-01</t>
  </si>
  <si>
    <t>餐厅03、04</t>
  </si>
  <si>
    <t>1.地台木基层灯带</t>
  </si>
  <si>
    <t>1.Φ8吊筋，M8膨胀螺栓固定。
2.轻钢主龙骨。
3.铝方通(表面木纹转印处理)间距详见图纸，规格40*250。
4.详见图纸1F-P02、1#CT-PM-01/1</t>
  </si>
  <si>
    <t>铝板饰面装饰壁柜</t>
  </si>
  <si>
    <r>
      <rPr>
        <sz val="9"/>
        <rFont val="宋体"/>
        <charset val="134"/>
      </rPr>
      <t>1.凹凸条形砖饰面
2.</t>
    </r>
    <r>
      <rPr>
        <sz val="9"/>
        <color rgb="FFFF0000"/>
        <rFont val="宋体"/>
        <charset val="134"/>
      </rPr>
      <t>预镀锌钢龙骨另计</t>
    </r>
    <r>
      <rPr>
        <sz val="9"/>
        <rFont val="宋体"/>
        <charset val="134"/>
      </rPr>
      <t xml:space="preserve">
3.不锈钢干挂件干挂</t>
    </r>
  </si>
  <si>
    <t>凹凸条形墙砖</t>
  </si>
  <si>
    <t>凹凸条形墙砖甲控乙供，主材价暂定，按质定价</t>
  </si>
  <si>
    <t>玻璃隔断</t>
  </si>
  <si>
    <t>1.明档式后厨玻璃隔断
2.钢化玻璃10mm厚，玫瑰金不锈钢框20*20
3.玫瑰金不锈钢框60*80mm
4.详见图纸DY-01</t>
  </si>
  <si>
    <t>玻璃隔断，玫瑰金边框</t>
  </si>
  <si>
    <t>明档式后厨地柜</t>
  </si>
  <si>
    <r>
      <rPr>
        <sz val="9"/>
        <rFont val="宋体"/>
        <charset val="134"/>
      </rPr>
      <t>1.明档式后厨地柜
2.预埋铁件,40*40镀锌钢骨架,木基层板柜体,暗藏灯带
3.免漆柜体板,
4.</t>
    </r>
    <r>
      <rPr>
        <sz val="9"/>
        <color rgb="FFFF0000"/>
        <rFont val="宋体"/>
        <charset val="134"/>
      </rPr>
      <t>灰色石材台面另计</t>
    </r>
    <r>
      <rPr>
        <sz val="9"/>
        <rFont val="宋体"/>
        <charset val="134"/>
      </rPr>
      <t xml:space="preserve">
5.详见图纸DY-01</t>
    </r>
  </si>
  <si>
    <t>后厨地柜</t>
  </si>
  <si>
    <t>明档式后厨地柜-灰色石材台面</t>
  </si>
  <si>
    <t>灰色石材</t>
  </si>
  <si>
    <t>平面、箱式招牌</t>
  </si>
  <si>
    <t>1.明档式后厨定制成品广告灯箱</t>
  </si>
  <si>
    <t>成品灯箱</t>
  </si>
  <si>
    <t>金属门窗套基层</t>
  </si>
  <si>
    <r>
      <rPr>
        <sz val="9"/>
        <rFont val="宋体"/>
        <charset val="134"/>
      </rPr>
      <t>1.明档式后厨窗口套
2.</t>
    </r>
    <r>
      <rPr>
        <sz val="9"/>
        <color rgb="FFFF0000"/>
        <rFont val="宋体"/>
        <charset val="134"/>
      </rPr>
      <t>预埋铁件,镀锌型钢骨架另计</t>
    </r>
    <r>
      <rPr>
        <sz val="9"/>
        <rFont val="宋体"/>
        <charset val="134"/>
      </rPr>
      <t xml:space="preserve">
3.防火板基层,
4.</t>
    </r>
    <r>
      <rPr>
        <sz val="9"/>
        <color rgb="FFFF0000"/>
        <rFont val="宋体"/>
        <charset val="134"/>
      </rPr>
      <t>玫瑰金不锈钢饰面另计</t>
    </r>
  </si>
  <si>
    <t>金属门窗套-玫瑰金不锈钢饰面</t>
  </si>
  <si>
    <t>1.玫瑰金不锈钢饰面
2.计算方式，展开面积</t>
  </si>
  <si>
    <t>玫瑰金不锈钢饰面</t>
  </si>
  <si>
    <t>玫瑰金不锈钢饰面1.0</t>
  </si>
  <si>
    <t>1#、2#卫生间4个</t>
  </si>
  <si>
    <t>1.防滑地砖600*600水泥砂浆粘贴。</t>
  </si>
  <si>
    <t>防滑地砖
规格600*600</t>
  </si>
  <si>
    <t>1.木基层风口基层。
2.木基层防火涂料。
3.成品风口。</t>
  </si>
  <si>
    <t>1.水泥砂浆粘贴。
2.水磨石石材规格600*600</t>
  </si>
  <si>
    <t>水磨石石材</t>
  </si>
  <si>
    <t>水磨石石材规格600*600</t>
  </si>
  <si>
    <t>水磨石石材甲控乙供，主材价暂定，按质定价</t>
  </si>
  <si>
    <t>1.墙面300*600灰色墙砖水泥砂浆粘贴。
2.密封</t>
  </si>
  <si>
    <t>1.高度250mm,挡水板高度50mm。
2.型钢骨架，水磨石石材台面。
3.台盆开工、磨边，挡水条及阳角倒角、磨边。
4.详见图纸</t>
  </si>
  <si>
    <t>水磨石石材石材甲控乙供，主材价暂定，按质定价</t>
  </si>
  <si>
    <t>1.木工板基层、暗藏灯带、银镜玻璃
2.玫瑰金不锈钢收边10mm宽</t>
  </si>
  <si>
    <t>1.卫生间蹲坑成品隔断间。
2.含五金。</t>
  </si>
  <si>
    <t>木饰面成品隔断间</t>
  </si>
  <si>
    <t>1.卫生间成品小便斗隔断。</t>
  </si>
  <si>
    <r>
      <rPr>
        <sz val="9"/>
        <rFont val="宋体"/>
        <charset val="134"/>
      </rPr>
      <t>1.成品套装单开门，尺寸：1000*2100
2.</t>
    </r>
    <r>
      <rPr>
        <sz val="9"/>
        <color rgb="FFFF0000"/>
        <rFont val="宋体"/>
        <charset val="134"/>
      </rPr>
      <t>门五金另计</t>
    </r>
  </si>
  <si>
    <t>成品套装单开门
尺寸：1000*2070</t>
  </si>
  <si>
    <r>
      <rPr>
        <sz val="9"/>
        <rFont val="宋体"/>
        <charset val="134"/>
      </rPr>
      <t>1.防火板基层
2.</t>
    </r>
    <r>
      <rPr>
        <sz val="9"/>
        <color rgb="FFFF0000"/>
        <rFont val="宋体"/>
        <charset val="134"/>
      </rPr>
      <t>不锈钢门套另计</t>
    </r>
  </si>
  <si>
    <t>金属门窗套-不锈钢饰面</t>
  </si>
  <si>
    <t>1.不锈钢门套</t>
  </si>
  <si>
    <t>餐厅厨房、明档式厨房</t>
  </si>
  <si>
    <t>1.石材门槛石水泥砂浆粘贴。</t>
  </si>
  <si>
    <t>1.Φ8吊筋，M8膨胀螺栓固定。
2.铝合金扣板轻钢龙骨。
3.600*600铝扣板吊顶。</t>
  </si>
  <si>
    <t>1.300*600灰色墙砖水泥砂浆粘贴。
2.密封</t>
  </si>
  <si>
    <t>1#-4#楼梯间</t>
  </si>
  <si>
    <t>1.水磨石地面台阶面</t>
  </si>
  <si>
    <t>1.两遍腻子。
2.两遍PT-01白色乳胶漆。</t>
  </si>
  <si>
    <t>生活泵房、消控中心、配电间、储藏间</t>
  </si>
  <si>
    <t>1.玻化地砖800*800水泥砂浆粘贴。</t>
  </si>
  <si>
    <t>玻化地砖
规格800*800</t>
  </si>
  <si>
    <t>1.地砖踢脚线水泥砂浆粘贴。</t>
  </si>
  <si>
    <t>镀锌方钢龙骨（龙骨弧形折弯处理）</t>
  </si>
  <si>
    <t>1.预埋铁件，镀锌方钢龙骨
2.龙骨弧形折弯处理
3.焊点防锈处理</t>
  </si>
  <si>
    <t>防火板封板</t>
  </si>
  <si>
    <t>1.防火板18mm厚
2.综合墙面、顶面</t>
  </si>
  <si>
    <t>1.成品木饰面安装</t>
  </si>
  <si>
    <t>木饰面甲控乙供，主材价暂定，按质定价</t>
  </si>
  <si>
    <t>1.名称：配电柜AP
2.规格：详见图纸
3.安装方式：落地安装</t>
  </si>
  <si>
    <t>1.名称：应急照明箱ALE1
2.规格：详见图纸
3.安装方式：落地安装</t>
  </si>
  <si>
    <t>1.名称：空调VRV1配电箱
2.规格：详见图纸
3.安装方式：落地安装</t>
  </si>
  <si>
    <t>1.名称：消控中心电柜AT-XF
2.规格：详见图纸
3.安装方式：落地安装</t>
  </si>
  <si>
    <t>1.名称：给水泵动力配电柜AT-SHSB
2.规格：详见图纸
3.安装方式：挂墙明装</t>
  </si>
  <si>
    <t>配电柜</t>
  </si>
  <si>
    <t>1.名称：消防电源柜AT-XFBF
2.规格：详见图纸
3.安装方式：落地安装</t>
  </si>
  <si>
    <t>配电柜甲供</t>
  </si>
  <si>
    <t>装饰灯具安装</t>
  </si>
  <si>
    <t>1.名称:成品装饰吊灯
2.类型:LED</t>
  </si>
  <si>
    <t>成品装饰吊灯</t>
  </si>
  <si>
    <t>成品装饰吊灯甲控乙供，主材价暂定，按质定价</t>
  </si>
  <si>
    <t>1.名称:成品装饰吸顶灯
2.类型:LED</t>
  </si>
  <si>
    <t>成品装饰吸顶灯</t>
  </si>
  <si>
    <t>成品装饰吸顶灯甲控乙供，主材价暂定，按质定价</t>
  </si>
  <si>
    <t>1.名称:双头斗胆灯
2.类型:LED</t>
  </si>
  <si>
    <t>双头斗胆灯</t>
  </si>
  <si>
    <t>1.名称:单头斗胆灯
2.类型:LED</t>
  </si>
  <si>
    <t>1.名称:600*600面板灯
2.类型:LED</t>
  </si>
  <si>
    <t>600*600面板灯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</si>
</sst>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0.00_ "/>
    <numFmt numFmtId="177" formatCode="0.00_);[Red]\(0.00\)"/>
    <numFmt numFmtId="42" formatCode="_ &quot;￥&quot;* #,##0_ ;_ &quot;￥&quot;* \-#,##0_ ;_ &quot;￥&quot;* &quot;-&quot;_ ;_ @_ "/>
    <numFmt numFmtId="178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.000_ "/>
  </numFmts>
  <fonts count="43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b/>
      <sz val="16"/>
      <color rgb="FFFF0000"/>
      <name val="宋体"/>
      <charset val="134"/>
    </font>
    <font>
      <b/>
      <sz val="10"/>
      <color rgb="FFFF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9" fillId="26" borderId="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17" borderId="6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31" fillId="16" borderId="5" applyNumberFormat="0" applyAlignment="0" applyProtection="0">
      <alignment vertical="center"/>
    </xf>
    <xf numFmtId="0" fontId="41" fillId="33" borderId="9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0" borderId="0"/>
  </cellStyleXfs>
  <cellXfs count="15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Fill="1" applyAlignment="1">
      <alignment vertical="center" wrapText="1"/>
    </xf>
    <xf numFmtId="0" fontId="2" fillId="0" borderId="0" xfId="50" applyFont="1" applyBorder="1" applyAlignment="1">
      <alignment horizontal="center" wrapText="1"/>
    </xf>
    <xf numFmtId="0" fontId="3" fillId="0" borderId="0" xfId="49" applyFont="1" applyBorder="1" applyAlignment="1">
      <alignment horizontal="left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178" fontId="5" fillId="0" borderId="1" xfId="50" applyNumberFormat="1" applyFont="1" applyFill="1" applyBorder="1" applyAlignment="1">
      <alignment horizontal="center" vertical="center" wrapText="1"/>
    </xf>
    <xf numFmtId="178" fontId="3" fillId="0" borderId="1" xfId="50" applyNumberFormat="1" applyFont="1" applyFill="1" applyBorder="1" applyAlignment="1" applyProtection="1">
      <alignment vertical="center" wrapText="1"/>
    </xf>
    <xf numFmtId="178" fontId="3" fillId="0" borderId="1" xfId="50" applyNumberFormat="1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 applyProtection="1">
      <alignment vertical="center" wrapText="1"/>
    </xf>
    <xf numFmtId="178" fontId="3" fillId="0" borderId="1" xfId="50" applyNumberFormat="1" applyFont="1" applyFill="1" applyBorder="1" applyAlignment="1">
      <alignment vertical="center" wrapText="1"/>
    </xf>
    <xf numFmtId="178" fontId="5" fillId="0" borderId="0" xfId="50" applyNumberFormat="1" applyFont="1" applyFill="1" applyBorder="1" applyAlignment="1">
      <alignment horizontal="center" vertical="center" wrapText="1"/>
    </xf>
    <xf numFmtId="178" fontId="3" fillId="0" borderId="0" xfId="50" applyNumberFormat="1" applyFont="1" applyFill="1" applyBorder="1" applyAlignment="1">
      <alignment vertical="center" wrapText="1"/>
    </xf>
    <xf numFmtId="178" fontId="3" fillId="0" borderId="0" xfId="50" applyNumberFormat="1" applyFont="1" applyFill="1" applyBorder="1" applyAlignment="1">
      <alignment horizontal="center" vertical="center" wrapText="1"/>
    </xf>
    <xf numFmtId="177" fontId="3" fillId="0" borderId="0" xfId="50" applyNumberFormat="1" applyFont="1" applyFill="1" applyBorder="1" applyAlignment="1">
      <alignment horizontal="center" vertical="center" wrapText="1"/>
    </xf>
    <xf numFmtId="0" fontId="3" fillId="0" borderId="0" xfId="50" applyFont="1" applyFill="1" applyBorder="1" applyAlignment="1" applyProtection="1">
      <alignment vertical="center" wrapText="1"/>
    </xf>
    <xf numFmtId="0" fontId="3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9" fontId="1" fillId="0" borderId="1" xfId="1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 wrapText="1"/>
    </xf>
    <xf numFmtId="0" fontId="10" fillId="4" borderId="1" xfId="51" applyFont="1" applyFill="1" applyBorder="1" applyAlignment="1">
      <alignment horizontal="left" vertical="center" wrapText="1"/>
    </xf>
    <xf numFmtId="0" fontId="1" fillId="4" borderId="1" xfId="51" applyFont="1" applyFill="1" applyBorder="1" applyAlignment="1">
      <alignment horizontal="left" vertical="center" wrapText="1"/>
    </xf>
    <xf numFmtId="0" fontId="1" fillId="4" borderId="1" xfId="51" applyFont="1" applyFill="1" applyBorder="1" applyAlignment="1">
      <alignment horizontal="left" vertical="center"/>
    </xf>
    <xf numFmtId="0" fontId="1" fillId="4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176" fontId="8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" fillId="4" borderId="1" xfId="5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178" fontId="17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7" fontId="18" fillId="3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176" fontId="21" fillId="3" borderId="1" xfId="0" applyNumberFormat="1" applyFont="1" applyFill="1" applyBorder="1" applyAlignment="1">
      <alignment horizontal="right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/>
    </xf>
    <xf numFmtId="176" fontId="22" fillId="3" borderId="1" xfId="0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NumberFormat="1" applyFont="1" applyFill="1" applyAlignment="1">
      <alignment horizontal="left" vertical="center" wrapText="1"/>
    </xf>
    <xf numFmtId="0" fontId="21" fillId="0" borderId="0" xfId="0" applyNumberFormat="1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BZ-02样板房清单（完）" xfId="50"/>
    <cellStyle name="Normal" xfId="51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E8" sqref="E8"/>
    </sheetView>
  </sheetViews>
  <sheetFormatPr defaultColWidth="7.99166666666667" defaultRowHeight="13.5" outlineLevelCol="4"/>
  <cols>
    <col min="1" max="1" width="7.99166666666667" style="131"/>
    <col min="2" max="2" width="27.9" style="131" customWidth="1"/>
    <col min="3" max="3" width="14" style="131" customWidth="1"/>
    <col min="4" max="5" width="25.5" style="131" customWidth="1"/>
    <col min="6" max="6" width="11.5" style="131"/>
    <col min="7" max="9" width="7.99166666666667" style="131"/>
    <col min="10" max="10" width="10.6" style="131"/>
    <col min="11" max="16384" width="7.99166666666667" style="131"/>
  </cols>
  <sheetData>
    <row r="1" s="131" customFormat="1" ht="20.25" spans="1:5">
      <c r="A1" s="132" t="s">
        <v>0</v>
      </c>
      <c r="B1" s="132"/>
      <c r="C1" s="132"/>
      <c r="D1" s="132"/>
      <c r="E1" s="132"/>
    </row>
    <row r="2" s="131" customFormat="1" ht="26.1" customHeight="1" spans="1:5">
      <c r="A2" s="133" t="s">
        <v>1</v>
      </c>
      <c r="B2" s="133"/>
      <c r="C2" s="133"/>
      <c r="D2" s="133"/>
      <c r="E2" s="133"/>
    </row>
    <row r="3" s="131" customFormat="1" ht="24.95" customHeight="1" spans="1:5">
      <c r="A3" s="134" t="s">
        <v>2</v>
      </c>
      <c r="B3" s="134" t="s">
        <v>3</v>
      </c>
      <c r="C3" s="134" t="s">
        <v>4</v>
      </c>
      <c r="D3" s="134" t="s">
        <v>5</v>
      </c>
      <c r="E3" s="135"/>
    </row>
    <row r="4" s="131" customFormat="1" ht="24.95" customHeight="1" spans="1:5">
      <c r="A4" s="136" t="s">
        <v>6</v>
      </c>
      <c r="B4" s="137" t="s">
        <v>7</v>
      </c>
      <c r="C4" s="138"/>
      <c r="D4" s="134"/>
      <c r="E4" s="135"/>
    </row>
    <row r="5" s="131" customFormat="1" ht="24.95" customHeight="1" spans="1:5">
      <c r="A5" s="134">
        <v>1</v>
      </c>
      <c r="B5" s="139" t="s">
        <v>8</v>
      </c>
      <c r="C5" s="138">
        <f>'游客中心-装饰'!P259</f>
        <v>37228.296</v>
      </c>
      <c r="D5" s="134"/>
      <c r="E5" s="135"/>
    </row>
    <row r="6" s="131" customFormat="1" ht="24.95" customHeight="1" spans="1:4">
      <c r="A6" s="134">
        <v>2</v>
      </c>
      <c r="B6" s="139" t="s">
        <v>9</v>
      </c>
      <c r="C6" s="138">
        <f>'游客中心-安装'!P113</f>
        <v>0</v>
      </c>
      <c r="D6" s="134"/>
    </row>
    <row r="7" s="131" customFormat="1" ht="24.95" customHeight="1" spans="1:4">
      <c r="A7" s="134">
        <v>3</v>
      </c>
      <c r="B7" s="139" t="s">
        <v>10</v>
      </c>
      <c r="C7" s="138">
        <f>游客中心措施费!E13</f>
        <v>0</v>
      </c>
      <c r="D7" s="134"/>
    </row>
    <row r="8" s="131" customFormat="1" ht="24.95" customHeight="1" spans="1:4">
      <c r="A8" s="140"/>
      <c r="B8" s="141" t="s">
        <v>11</v>
      </c>
      <c r="C8" s="142">
        <f>C7+C6+C5</f>
        <v>37228.296</v>
      </c>
      <c r="D8" s="140"/>
    </row>
    <row r="9" s="131" customFormat="1" ht="24.95" customHeight="1" spans="1:4">
      <c r="A9" s="134" t="s">
        <v>12</v>
      </c>
      <c r="B9" s="139" t="s">
        <v>13</v>
      </c>
      <c r="C9" s="138"/>
      <c r="D9" s="134"/>
    </row>
    <row r="10" s="131" customFormat="1" ht="24.95" customHeight="1" spans="1:4">
      <c r="A10" s="134">
        <v>1</v>
      </c>
      <c r="B10" s="139" t="s">
        <v>8</v>
      </c>
      <c r="C10" s="138">
        <f>花园餐厅装饰!P133</f>
        <v>67100.4</v>
      </c>
      <c r="D10" s="134"/>
    </row>
    <row r="11" s="131" customFormat="1" ht="24.95" customHeight="1" spans="1:4">
      <c r="A11" s="134">
        <v>2</v>
      </c>
      <c r="B11" s="139" t="s">
        <v>9</v>
      </c>
      <c r="C11" s="138">
        <f>花园餐厅安装!P91</f>
        <v>6635.484</v>
      </c>
      <c r="D11" s="134"/>
    </row>
    <row r="12" s="131" customFormat="1" ht="24.95" customHeight="1" spans="1:4">
      <c r="A12" s="134">
        <v>3</v>
      </c>
      <c r="B12" s="139" t="s">
        <v>10</v>
      </c>
      <c r="C12" s="138">
        <f>花园餐厅措施费!E13</f>
        <v>0</v>
      </c>
      <c r="D12" s="134"/>
    </row>
    <row r="13" s="131" customFormat="1" ht="24.95" customHeight="1" spans="1:4">
      <c r="A13" s="140"/>
      <c r="B13" s="141" t="s">
        <v>11</v>
      </c>
      <c r="C13" s="142">
        <f>C12+C11+C10</f>
        <v>73735.884</v>
      </c>
      <c r="D13" s="140"/>
    </row>
    <row r="14" s="131" customFormat="1" ht="24.95" customHeight="1" spans="1:4">
      <c r="A14" s="143"/>
      <c r="B14" s="144" t="s">
        <v>14</v>
      </c>
      <c r="C14" s="145">
        <f>C13+C8</f>
        <v>110964.18</v>
      </c>
      <c r="D14" s="143"/>
    </row>
    <row r="15" s="131" customFormat="1" ht="14.25" spans="1:4">
      <c r="A15" s="146"/>
      <c r="B15" s="146"/>
      <c r="C15" s="146"/>
      <c r="D15" s="146"/>
    </row>
    <row r="16" s="131" customFormat="1" ht="95" customHeight="1" spans="1:4">
      <c r="A16" s="147" t="s">
        <v>15</v>
      </c>
      <c r="B16" s="147"/>
      <c r="C16" s="147"/>
      <c r="D16" s="147"/>
    </row>
    <row r="17" s="131" customFormat="1" ht="45" customHeight="1" spans="1:4">
      <c r="A17" s="147" t="s">
        <v>16</v>
      </c>
      <c r="B17" s="147"/>
      <c r="C17" s="147"/>
      <c r="D17" s="147"/>
    </row>
    <row r="18" s="131" customFormat="1" ht="24" customHeight="1" spans="1:5">
      <c r="A18" s="147" t="s">
        <v>17</v>
      </c>
      <c r="B18" s="147"/>
      <c r="C18" s="147"/>
      <c r="D18" s="147"/>
      <c r="E18" s="147"/>
    </row>
    <row r="19" s="131" customFormat="1" ht="14.25" spans="1:5">
      <c r="A19" s="148"/>
      <c r="B19" s="148"/>
      <c r="C19" s="148"/>
      <c r="D19" s="148"/>
      <c r="E19" s="148"/>
    </row>
    <row r="20" s="131" customFormat="1" ht="14.25" spans="1:5">
      <c r="A20" s="149"/>
      <c r="B20" s="150" t="s">
        <v>18</v>
      </c>
      <c r="C20" s="150"/>
      <c r="D20" s="150"/>
      <c r="E20" s="133"/>
    </row>
    <row r="21" s="131" customFormat="1" ht="14.25" spans="1:5">
      <c r="A21" s="149"/>
      <c r="B21" s="150" t="s">
        <v>19</v>
      </c>
      <c r="C21" s="150"/>
      <c r="D21" s="150"/>
      <c r="E21" s="133"/>
    </row>
    <row r="22" s="131" customFormat="1" ht="14.25" spans="1:5">
      <c r="A22" s="149"/>
      <c r="B22" s="150" t="s">
        <v>20</v>
      </c>
      <c r="C22" s="150"/>
      <c r="D22" s="150"/>
      <c r="E22" s="133"/>
    </row>
    <row r="23" s="131" customFormat="1" ht="14.25" spans="1:5">
      <c r="A23" s="151"/>
      <c r="B23" s="151"/>
      <c r="C23" s="151"/>
      <c r="D23" s="151"/>
      <c r="E23" s="151"/>
    </row>
  </sheetData>
  <mergeCells count="9">
    <mergeCell ref="A1:D1"/>
    <mergeCell ref="A2:D2"/>
    <mergeCell ref="A15:D15"/>
    <mergeCell ref="A16:D16"/>
    <mergeCell ref="A17:D17"/>
    <mergeCell ref="A18:D18"/>
    <mergeCell ref="A19:D19"/>
    <mergeCell ref="B20:D20"/>
    <mergeCell ref="B22:D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3"/>
  <sheetViews>
    <sheetView workbookViewId="0">
      <pane xSplit="17" ySplit="6" topLeftCell="R253" activePane="bottomRight" state="frozen"/>
      <selection/>
      <selection pane="topRight"/>
      <selection pane="bottomLeft"/>
      <selection pane="bottomRight" activeCell="P192" sqref="P192"/>
    </sheetView>
  </sheetViews>
  <sheetFormatPr defaultColWidth="8.8" defaultRowHeight="14.25"/>
  <cols>
    <col min="1" max="1" width="5.6" style="66" customWidth="1"/>
    <col min="2" max="2" width="14.6" style="73" customWidth="1"/>
    <col min="3" max="3" width="24.9" style="72" customWidth="1"/>
    <col min="4" max="4" width="6.2" style="73" customWidth="1"/>
    <col min="5" max="5" width="8.3" style="66" customWidth="1"/>
    <col min="6" max="6" width="9.4" style="119" customWidth="1"/>
    <col min="7" max="8" width="8.8" style="66"/>
    <col min="9" max="9" width="14.8" style="120" customWidth="1"/>
    <col min="10" max="10" width="6.3" style="66" customWidth="1"/>
    <col min="11" max="11" width="7.1" style="66" customWidth="1"/>
    <col min="12" max="12" width="8.8" style="66"/>
    <col min="13" max="13" width="7.8" style="66" customWidth="1"/>
    <col min="14" max="14" width="8.8" style="67"/>
    <col min="15" max="15" width="8.8" style="66"/>
    <col min="16" max="16" width="10.9" style="67" customWidth="1"/>
    <col min="17" max="17" width="11.3" style="72" customWidth="1"/>
    <col min="18" max="16384" width="8.8" style="73"/>
  </cols>
  <sheetData>
    <row r="1" s="73" customFormat="1" ht="20.25" spans="1:18">
      <c r="A1" s="25" t="s">
        <v>21</v>
      </c>
      <c r="B1" s="26"/>
      <c r="C1" s="26"/>
      <c r="D1" s="25"/>
      <c r="E1" s="25"/>
      <c r="F1" s="26"/>
      <c r="G1" s="74"/>
      <c r="H1" s="25"/>
      <c r="I1" s="87"/>
      <c r="J1" s="25"/>
      <c r="K1" s="25"/>
      <c r="L1" s="25"/>
      <c r="M1" s="25"/>
      <c r="N1" s="88"/>
      <c r="O1" s="25"/>
      <c r="P1" s="88"/>
      <c r="Q1" s="26"/>
      <c r="R1" s="118" t="s">
        <v>22</v>
      </c>
    </row>
    <row r="2" s="73" customFormat="1" spans="1:17">
      <c r="A2" s="75" t="s">
        <v>23</v>
      </c>
      <c r="B2" s="76"/>
      <c r="C2" s="76"/>
      <c r="D2" s="75"/>
      <c r="E2" s="79"/>
      <c r="F2" s="77"/>
      <c r="G2" s="121"/>
      <c r="H2" s="79"/>
      <c r="I2" s="76"/>
      <c r="J2" s="75"/>
      <c r="K2" s="79"/>
      <c r="L2" s="79"/>
      <c r="M2" s="79"/>
      <c r="N2" s="122"/>
      <c r="O2" s="79"/>
      <c r="P2" s="122"/>
      <c r="Q2" s="76"/>
    </row>
    <row r="3" s="117" customFormat="1" ht="12" spans="1:17">
      <c r="A3" s="30" t="s">
        <v>2</v>
      </c>
      <c r="B3" s="30" t="s">
        <v>24</v>
      </c>
      <c r="C3" s="30" t="s">
        <v>25</v>
      </c>
      <c r="D3" s="30" t="s">
        <v>26</v>
      </c>
      <c r="E3" s="30" t="s">
        <v>27</v>
      </c>
      <c r="F3" s="31" t="s">
        <v>28</v>
      </c>
      <c r="G3" s="80" t="s">
        <v>29</v>
      </c>
      <c r="H3" s="31" t="s">
        <v>30</v>
      </c>
      <c r="I3" s="31"/>
      <c r="J3" s="31"/>
      <c r="K3" s="31"/>
      <c r="L3" s="31"/>
      <c r="M3" s="31"/>
      <c r="N3" s="90"/>
      <c r="O3" s="31"/>
      <c r="P3" s="90" t="s">
        <v>31</v>
      </c>
      <c r="Q3" s="30" t="s">
        <v>5</v>
      </c>
    </row>
    <row r="4" s="117" customFormat="1" ht="12" spans="1:17">
      <c r="A4" s="30"/>
      <c r="B4" s="30"/>
      <c r="C4" s="30"/>
      <c r="D4" s="30"/>
      <c r="E4" s="30"/>
      <c r="F4" s="31"/>
      <c r="G4" s="80"/>
      <c r="H4" s="30" t="s">
        <v>32</v>
      </c>
      <c r="I4" s="31" t="s">
        <v>33</v>
      </c>
      <c r="J4" s="31"/>
      <c r="K4" s="31"/>
      <c r="L4" s="31"/>
      <c r="M4" s="31"/>
      <c r="N4" s="90"/>
      <c r="O4" s="31"/>
      <c r="P4" s="91"/>
      <c r="Q4" s="30"/>
    </row>
    <row r="5" s="117" customFormat="1" ht="12" spans="1:17">
      <c r="A5" s="30"/>
      <c r="B5" s="30"/>
      <c r="C5" s="30"/>
      <c r="D5" s="30"/>
      <c r="E5" s="30"/>
      <c r="F5" s="31"/>
      <c r="G5" s="80"/>
      <c r="H5" s="32"/>
      <c r="I5" s="30" t="s">
        <v>34</v>
      </c>
      <c r="J5" s="30"/>
      <c r="K5" s="30"/>
      <c r="L5" s="30"/>
      <c r="M5" s="30"/>
      <c r="N5" s="90"/>
      <c r="O5" s="30" t="s">
        <v>35</v>
      </c>
      <c r="P5" s="91"/>
      <c r="Q5" s="30"/>
    </row>
    <row r="6" s="117" customFormat="1" ht="22.5" spans="1:17">
      <c r="A6" s="30"/>
      <c r="B6" s="30"/>
      <c r="C6" s="30"/>
      <c r="D6" s="30"/>
      <c r="E6" s="30"/>
      <c r="F6" s="31"/>
      <c r="G6" s="80"/>
      <c r="H6" s="32"/>
      <c r="I6" s="92" t="s">
        <v>36</v>
      </c>
      <c r="J6" s="92" t="s">
        <v>26</v>
      </c>
      <c r="K6" s="92" t="s">
        <v>37</v>
      </c>
      <c r="L6" s="92" t="s">
        <v>38</v>
      </c>
      <c r="M6" s="92" t="s">
        <v>39</v>
      </c>
      <c r="N6" s="93" t="s">
        <v>40</v>
      </c>
      <c r="O6" s="30"/>
      <c r="P6" s="91"/>
      <c r="Q6" s="30"/>
    </row>
    <row r="7" s="118" customFormat="1" spans="1:20">
      <c r="A7" s="38">
        <v>1</v>
      </c>
      <c r="B7" s="101" t="s">
        <v>41</v>
      </c>
      <c r="C7" s="71"/>
      <c r="D7" s="102"/>
      <c r="E7" s="38"/>
      <c r="F7" s="85"/>
      <c r="G7" s="38"/>
      <c r="H7" s="38"/>
      <c r="I7" s="62"/>
      <c r="J7" s="38"/>
      <c r="K7" s="38"/>
      <c r="L7" s="38"/>
      <c r="M7" s="38"/>
      <c r="N7" s="86"/>
      <c r="O7" s="38"/>
      <c r="P7" s="86"/>
      <c r="Q7" s="71"/>
      <c r="T7" s="123"/>
    </row>
    <row r="8" s="118" customFormat="1" spans="1:20">
      <c r="A8" s="38">
        <v>2</v>
      </c>
      <c r="B8" s="101" t="s">
        <v>42</v>
      </c>
      <c r="C8" s="71"/>
      <c r="D8" s="102"/>
      <c r="E8" s="38"/>
      <c r="F8" s="85"/>
      <c r="G8" s="38"/>
      <c r="H8" s="38"/>
      <c r="I8" s="62"/>
      <c r="J8" s="38"/>
      <c r="K8" s="38"/>
      <c r="L8" s="38"/>
      <c r="M8" s="38"/>
      <c r="N8" s="86"/>
      <c r="O8" s="38"/>
      <c r="P8" s="86"/>
      <c r="Q8" s="71"/>
      <c r="T8" s="123"/>
    </row>
    <row r="9" s="118" customFormat="1" ht="11.25" spans="1:20">
      <c r="A9" s="38">
        <v>3</v>
      </c>
      <c r="B9" s="102" t="s">
        <v>43</v>
      </c>
      <c r="C9" s="71" t="s">
        <v>44</v>
      </c>
      <c r="D9" s="38" t="s">
        <v>45</v>
      </c>
      <c r="E9" s="38">
        <v>1.8</v>
      </c>
      <c r="F9" s="85" t="s">
        <v>43</v>
      </c>
      <c r="G9" s="86">
        <f>H9+M9+N9+O9</f>
        <v>0</v>
      </c>
      <c r="H9" s="38"/>
      <c r="I9" s="62" t="s">
        <v>46</v>
      </c>
      <c r="J9" s="38" t="s">
        <v>45</v>
      </c>
      <c r="K9" s="38"/>
      <c r="L9" s="38" t="s">
        <v>47</v>
      </c>
      <c r="M9" s="86">
        <v>0</v>
      </c>
      <c r="N9" s="86"/>
      <c r="O9" s="38"/>
      <c r="P9" s="86">
        <f t="shared" ref="P9:P58" si="0">G9*E9</f>
        <v>0</v>
      </c>
      <c r="Q9" s="71" t="s">
        <v>48</v>
      </c>
      <c r="T9" s="118">
        <v>1</v>
      </c>
    </row>
    <row r="10" s="118" customFormat="1" ht="22.5" spans="1:20">
      <c r="A10" s="38">
        <v>4</v>
      </c>
      <c r="B10" s="102" t="s">
        <v>49</v>
      </c>
      <c r="C10" s="71" t="s">
        <v>50</v>
      </c>
      <c r="D10" s="38" t="s">
        <v>45</v>
      </c>
      <c r="E10" s="38">
        <v>433.37</v>
      </c>
      <c r="F10" s="85" t="s">
        <v>51</v>
      </c>
      <c r="G10" s="86">
        <f>H10+N10+O10</f>
        <v>0</v>
      </c>
      <c r="H10" s="38"/>
      <c r="I10" s="62" t="s">
        <v>52</v>
      </c>
      <c r="J10" s="38" t="s">
        <v>45</v>
      </c>
      <c r="K10" s="38"/>
      <c r="L10" s="38" t="s">
        <v>47</v>
      </c>
      <c r="M10" s="86" t="s">
        <v>47</v>
      </c>
      <c r="N10" s="86"/>
      <c r="O10" s="38"/>
      <c r="P10" s="86">
        <f t="shared" si="0"/>
        <v>0</v>
      </c>
      <c r="Q10" s="71" t="s">
        <v>48</v>
      </c>
      <c r="T10" s="118">
        <v>2</v>
      </c>
    </row>
    <row r="11" s="118" customFormat="1" ht="33.75" spans="1:20">
      <c r="A11" s="38">
        <v>5</v>
      </c>
      <c r="B11" s="102" t="s">
        <v>53</v>
      </c>
      <c r="C11" s="71" t="s">
        <v>54</v>
      </c>
      <c r="D11" s="38" t="s">
        <v>55</v>
      </c>
      <c r="E11" s="38">
        <v>41.78</v>
      </c>
      <c r="F11" s="85" t="s">
        <v>56</v>
      </c>
      <c r="G11" s="86">
        <f>H11+M11+N11+O11</f>
        <v>0</v>
      </c>
      <c r="H11" s="38"/>
      <c r="I11" s="62" t="s">
        <v>57</v>
      </c>
      <c r="J11" s="38" t="s">
        <v>45</v>
      </c>
      <c r="K11" s="38"/>
      <c r="L11" s="38"/>
      <c r="M11" s="86">
        <f>L11*K11</f>
        <v>0</v>
      </c>
      <c r="N11" s="86"/>
      <c r="O11" s="38"/>
      <c r="P11" s="86">
        <f t="shared" si="0"/>
        <v>0</v>
      </c>
      <c r="Q11" s="71"/>
      <c r="T11" s="118">
        <v>3</v>
      </c>
    </row>
    <row r="12" s="118" customFormat="1" ht="45" spans="1:20">
      <c r="A12" s="38">
        <v>6</v>
      </c>
      <c r="B12" s="102" t="s">
        <v>58</v>
      </c>
      <c r="C12" s="71" t="s">
        <v>59</v>
      </c>
      <c r="D12" s="38" t="s">
        <v>45</v>
      </c>
      <c r="E12" s="38">
        <v>429.33</v>
      </c>
      <c r="F12" s="85" t="s">
        <v>60</v>
      </c>
      <c r="G12" s="86">
        <f>H12+M12+N12+O12</f>
        <v>0</v>
      </c>
      <c r="H12" s="38"/>
      <c r="I12" s="62" t="s">
        <v>61</v>
      </c>
      <c r="J12" s="38" t="s">
        <v>55</v>
      </c>
      <c r="K12" s="86"/>
      <c r="L12" s="42">
        <v>15</v>
      </c>
      <c r="M12" s="86">
        <f>L12*K12</f>
        <v>0</v>
      </c>
      <c r="N12" s="86"/>
      <c r="O12" s="38"/>
      <c r="P12" s="86">
        <f t="shared" si="0"/>
        <v>0</v>
      </c>
      <c r="Q12" s="71" t="s">
        <v>62</v>
      </c>
      <c r="T12" s="118">
        <v>4</v>
      </c>
    </row>
    <row r="13" s="118" customFormat="1" ht="45" spans="1:20">
      <c r="A13" s="38">
        <v>7</v>
      </c>
      <c r="B13" s="102" t="s">
        <v>63</v>
      </c>
      <c r="C13" s="71" t="s">
        <v>64</v>
      </c>
      <c r="D13" s="38" t="s">
        <v>55</v>
      </c>
      <c r="E13" s="38">
        <v>277.84</v>
      </c>
      <c r="F13" s="85" t="s">
        <v>65</v>
      </c>
      <c r="G13" s="86">
        <f>H13+N13+O13+M13</f>
        <v>0</v>
      </c>
      <c r="H13" s="38"/>
      <c r="I13" s="62" t="s">
        <v>66</v>
      </c>
      <c r="J13" s="38" t="s">
        <v>55</v>
      </c>
      <c r="K13" s="38"/>
      <c r="L13" s="42">
        <v>180</v>
      </c>
      <c r="M13" s="86">
        <f>K13*L13</f>
        <v>0</v>
      </c>
      <c r="N13" s="86"/>
      <c r="O13" s="38"/>
      <c r="P13" s="86">
        <f t="shared" si="0"/>
        <v>0</v>
      </c>
      <c r="Q13" s="71" t="s">
        <v>67</v>
      </c>
      <c r="T13" s="118">
        <v>5</v>
      </c>
    </row>
    <row r="14" s="118" customFormat="1" spans="1:20">
      <c r="A14" s="38">
        <v>8</v>
      </c>
      <c r="B14" s="102" t="s">
        <v>68</v>
      </c>
      <c r="C14" s="71" t="s">
        <v>69</v>
      </c>
      <c r="D14" s="38" t="s">
        <v>45</v>
      </c>
      <c r="E14" s="38">
        <v>551.2</v>
      </c>
      <c r="F14" s="85" t="s">
        <v>70</v>
      </c>
      <c r="G14" s="86">
        <f>H14+M14+N14+O14</f>
        <v>0</v>
      </c>
      <c r="H14" s="38"/>
      <c r="I14" s="62" t="s">
        <v>71</v>
      </c>
      <c r="J14" s="38" t="s">
        <v>45</v>
      </c>
      <c r="K14" s="38"/>
      <c r="L14" s="38"/>
      <c r="M14" s="86">
        <f>L14*K14</f>
        <v>0</v>
      </c>
      <c r="N14" s="86"/>
      <c r="O14" s="38"/>
      <c r="P14" s="86">
        <f t="shared" si="0"/>
        <v>0</v>
      </c>
      <c r="Q14" s="71"/>
      <c r="R14"/>
      <c r="S14"/>
      <c r="T14" s="118">
        <v>6</v>
      </c>
    </row>
    <row r="15" s="118" customFormat="1" ht="33.75" spans="1:20">
      <c r="A15" s="38">
        <v>9</v>
      </c>
      <c r="B15" s="102" t="s">
        <v>72</v>
      </c>
      <c r="C15" s="71" t="s">
        <v>73</v>
      </c>
      <c r="D15" s="38" t="s">
        <v>45</v>
      </c>
      <c r="E15" s="38">
        <v>172.65</v>
      </c>
      <c r="F15" s="85" t="s">
        <v>74</v>
      </c>
      <c r="G15" s="86">
        <f>H15+M15+N15+O15</f>
        <v>0</v>
      </c>
      <c r="H15" s="38"/>
      <c r="I15" s="62" t="s">
        <v>75</v>
      </c>
      <c r="J15" s="38" t="s">
        <v>45</v>
      </c>
      <c r="K15" s="38"/>
      <c r="L15" s="42">
        <v>150</v>
      </c>
      <c r="M15" s="86">
        <f>L15*K15</f>
        <v>0</v>
      </c>
      <c r="N15" s="86"/>
      <c r="O15" s="38"/>
      <c r="P15" s="86">
        <f t="shared" si="0"/>
        <v>0</v>
      </c>
      <c r="Q15" s="71" t="s">
        <v>76</v>
      </c>
      <c r="T15" s="118">
        <v>7</v>
      </c>
    </row>
    <row r="16" s="118" customFormat="1" ht="33.75" spans="1:20">
      <c r="A16" s="38">
        <v>10</v>
      </c>
      <c r="B16" s="102" t="s">
        <v>77</v>
      </c>
      <c r="C16" s="71" t="s">
        <v>78</v>
      </c>
      <c r="D16" s="38" t="s">
        <v>79</v>
      </c>
      <c r="E16" s="38">
        <v>1</v>
      </c>
      <c r="F16" s="85" t="s">
        <v>80</v>
      </c>
      <c r="G16" s="86">
        <f>H16+M16+N16+O16</f>
        <v>0</v>
      </c>
      <c r="H16" s="38"/>
      <c r="I16" s="62" t="s">
        <v>81</v>
      </c>
      <c r="J16" s="38" t="s">
        <v>79</v>
      </c>
      <c r="K16" s="38"/>
      <c r="L16" s="38"/>
      <c r="M16" s="86">
        <f>L16*K16</f>
        <v>0</v>
      </c>
      <c r="N16" s="86"/>
      <c r="O16" s="38"/>
      <c r="P16" s="86">
        <f t="shared" si="0"/>
        <v>0</v>
      </c>
      <c r="Q16" s="71"/>
      <c r="R16"/>
      <c r="S16"/>
      <c r="T16" s="118">
        <v>10</v>
      </c>
    </row>
    <row r="17" s="118" customFormat="1" spans="1:20">
      <c r="A17" s="38">
        <v>11</v>
      </c>
      <c r="B17" s="101" t="s">
        <v>82</v>
      </c>
      <c r="C17" s="71"/>
      <c r="D17" s="38"/>
      <c r="E17" s="38"/>
      <c r="F17" s="85"/>
      <c r="G17" s="86"/>
      <c r="H17" s="38"/>
      <c r="I17" s="62"/>
      <c r="J17" s="38"/>
      <c r="K17" s="38"/>
      <c r="L17" s="38"/>
      <c r="M17" s="86"/>
      <c r="N17" s="86"/>
      <c r="O17" s="38"/>
      <c r="P17" s="86">
        <f t="shared" si="0"/>
        <v>0</v>
      </c>
      <c r="Q17" s="71"/>
      <c r="T17" s="123"/>
    </row>
    <row r="18" s="118" customFormat="1" ht="11.25" spans="1:20">
      <c r="A18" s="38">
        <v>12</v>
      </c>
      <c r="B18" s="102" t="s">
        <v>43</v>
      </c>
      <c r="C18" s="71" t="s">
        <v>44</v>
      </c>
      <c r="D18" s="38" t="s">
        <v>45</v>
      </c>
      <c r="E18" s="38">
        <v>1.08</v>
      </c>
      <c r="F18" s="85" t="s">
        <v>43</v>
      </c>
      <c r="G18" s="86">
        <f>H18+M18+N18+O18</f>
        <v>0</v>
      </c>
      <c r="H18" s="38"/>
      <c r="I18" s="62" t="s">
        <v>46</v>
      </c>
      <c r="J18" s="38" t="s">
        <v>45</v>
      </c>
      <c r="K18" s="38"/>
      <c r="L18" s="38" t="s">
        <v>47</v>
      </c>
      <c r="M18" s="86">
        <v>0</v>
      </c>
      <c r="N18" s="86"/>
      <c r="O18" s="38"/>
      <c r="P18" s="86">
        <f t="shared" si="0"/>
        <v>0</v>
      </c>
      <c r="Q18" s="71" t="s">
        <v>48</v>
      </c>
      <c r="T18" s="118">
        <v>11</v>
      </c>
    </row>
    <row r="19" s="118" customFormat="1" ht="22.5" spans="1:20">
      <c r="A19" s="38">
        <v>13</v>
      </c>
      <c r="B19" s="102" t="s">
        <v>49</v>
      </c>
      <c r="C19" s="71" t="s">
        <v>50</v>
      </c>
      <c r="D19" s="38" t="s">
        <v>45</v>
      </c>
      <c r="E19" s="38">
        <v>48.2</v>
      </c>
      <c r="F19" s="85" t="s">
        <v>51</v>
      </c>
      <c r="G19" s="86">
        <f>H19+N19+O19</f>
        <v>0</v>
      </c>
      <c r="H19" s="38"/>
      <c r="I19" s="62" t="s">
        <v>52</v>
      </c>
      <c r="J19" s="38" t="s">
        <v>45</v>
      </c>
      <c r="K19" s="38"/>
      <c r="L19" s="38" t="s">
        <v>47</v>
      </c>
      <c r="M19" s="86" t="s">
        <v>47</v>
      </c>
      <c r="N19" s="86"/>
      <c r="O19" s="38"/>
      <c r="P19" s="86">
        <f t="shared" si="0"/>
        <v>0</v>
      </c>
      <c r="Q19" s="71" t="s">
        <v>48</v>
      </c>
      <c r="T19" s="118">
        <v>12</v>
      </c>
    </row>
    <row r="20" s="118" customFormat="1" ht="22.5" spans="1:20">
      <c r="A20" s="38">
        <v>14</v>
      </c>
      <c r="B20" s="102" t="s">
        <v>53</v>
      </c>
      <c r="C20" s="71" t="s">
        <v>83</v>
      </c>
      <c r="D20" s="38" t="s">
        <v>55</v>
      </c>
      <c r="E20" s="38">
        <v>19.91</v>
      </c>
      <c r="F20" s="85" t="s">
        <v>56</v>
      </c>
      <c r="G20" s="86">
        <f t="shared" ref="G20:G27" si="1">H20+M20+N20+O20</f>
        <v>0</v>
      </c>
      <c r="H20" s="38"/>
      <c r="I20" s="62" t="s">
        <v>84</v>
      </c>
      <c r="J20" s="38" t="s">
        <v>55</v>
      </c>
      <c r="K20" s="38"/>
      <c r="L20" s="38"/>
      <c r="M20" s="86">
        <f>L20*K20</f>
        <v>0</v>
      </c>
      <c r="N20" s="86"/>
      <c r="O20" s="38"/>
      <c r="P20" s="86">
        <f t="shared" si="0"/>
        <v>0</v>
      </c>
      <c r="Q20" s="71"/>
      <c r="T20" s="118">
        <v>13</v>
      </c>
    </row>
    <row r="21" s="118" customFormat="1" ht="33.75" spans="1:20">
      <c r="A21" s="38">
        <v>15</v>
      </c>
      <c r="B21" s="102" t="s">
        <v>85</v>
      </c>
      <c r="C21" s="71" t="s">
        <v>86</v>
      </c>
      <c r="D21" s="38" t="s">
        <v>45</v>
      </c>
      <c r="E21" s="38">
        <v>48.2</v>
      </c>
      <c r="F21" s="85" t="s">
        <v>87</v>
      </c>
      <c r="G21" s="86">
        <f t="shared" si="1"/>
        <v>0</v>
      </c>
      <c r="H21" s="38"/>
      <c r="I21" s="62" t="s">
        <v>88</v>
      </c>
      <c r="J21" s="38" t="s">
        <v>45</v>
      </c>
      <c r="K21" s="38"/>
      <c r="L21" s="38"/>
      <c r="M21" s="86">
        <f>L21*K21</f>
        <v>0</v>
      </c>
      <c r="N21" s="86"/>
      <c r="O21" s="38"/>
      <c r="P21" s="86">
        <f t="shared" si="0"/>
        <v>0</v>
      </c>
      <c r="Q21" s="71"/>
      <c r="R21"/>
      <c r="S21"/>
      <c r="T21" s="118">
        <v>14</v>
      </c>
    </row>
    <row r="22" s="118" customFormat="1" ht="56.25" spans="1:20">
      <c r="A22" s="38">
        <v>16</v>
      </c>
      <c r="B22" s="102" t="s">
        <v>63</v>
      </c>
      <c r="C22" s="71" t="s">
        <v>89</v>
      </c>
      <c r="D22" s="38" t="s">
        <v>55</v>
      </c>
      <c r="E22" s="38">
        <v>17.39</v>
      </c>
      <c r="F22" s="85" t="s">
        <v>87</v>
      </c>
      <c r="G22" s="86">
        <f t="shared" si="1"/>
        <v>0</v>
      </c>
      <c r="H22" s="38"/>
      <c r="I22" s="62" t="s">
        <v>88</v>
      </c>
      <c r="J22" s="38" t="s">
        <v>45</v>
      </c>
      <c r="K22" s="38"/>
      <c r="L22" s="38"/>
      <c r="M22" s="86">
        <f>L22*K22</f>
        <v>0</v>
      </c>
      <c r="N22" s="86"/>
      <c r="O22" s="38"/>
      <c r="P22" s="86">
        <f t="shared" si="0"/>
        <v>0</v>
      </c>
      <c r="Q22" s="71"/>
      <c r="T22" s="118">
        <v>15</v>
      </c>
    </row>
    <row r="23" s="118" customFormat="1" ht="11.25" spans="1:20">
      <c r="A23" s="38">
        <v>17</v>
      </c>
      <c r="B23" s="102" t="s">
        <v>90</v>
      </c>
      <c r="C23" s="71" t="s">
        <v>91</v>
      </c>
      <c r="D23" s="38" t="s">
        <v>79</v>
      </c>
      <c r="E23" s="38">
        <v>16</v>
      </c>
      <c r="F23" s="85"/>
      <c r="G23" s="86">
        <f t="shared" si="1"/>
        <v>0</v>
      </c>
      <c r="H23" s="38"/>
      <c r="I23" s="85" t="s">
        <v>47</v>
      </c>
      <c r="J23" s="38"/>
      <c r="K23" s="38"/>
      <c r="L23" s="85" t="s">
        <v>47</v>
      </c>
      <c r="M23" s="86">
        <v>0</v>
      </c>
      <c r="N23" s="86"/>
      <c r="O23" s="38"/>
      <c r="P23" s="86">
        <f t="shared" si="0"/>
        <v>0</v>
      </c>
      <c r="Q23" s="71"/>
      <c r="T23" s="118">
        <v>16</v>
      </c>
    </row>
    <row r="24" s="118" customFormat="1" ht="11.25" spans="1:20">
      <c r="A24" s="38">
        <v>18</v>
      </c>
      <c r="B24" s="102" t="s">
        <v>90</v>
      </c>
      <c r="C24" s="71" t="s">
        <v>92</v>
      </c>
      <c r="D24" s="38" t="s">
        <v>79</v>
      </c>
      <c r="E24" s="38">
        <v>2</v>
      </c>
      <c r="F24" s="85"/>
      <c r="G24" s="86">
        <f t="shared" si="1"/>
        <v>0</v>
      </c>
      <c r="H24" s="38"/>
      <c r="I24" s="85" t="s">
        <v>47</v>
      </c>
      <c r="J24" s="38"/>
      <c r="K24" s="38"/>
      <c r="L24" s="85" t="s">
        <v>47</v>
      </c>
      <c r="M24" s="86">
        <v>0</v>
      </c>
      <c r="N24" s="86"/>
      <c r="O24" s="38"/>
      <c r="P24" s="86">
        <f t="shared" si="0"/>
        <v>0</v>
      </c>
      <c r="Q24" s="71"/>
      <c r="T24" s="118">
        <v>17</v>
      </c>
    </row>
    <row r="25" s="118" customFormat="1" ht="33.75" spans="1:20">
      <c r="A25" s="38">
        <v>19</v>
      </c>
      <c r="B25" s="102" t="s">
        <v>93</v>
      </c>
      <c r="C25" s="71" t="s">
        <v>94</v>
      </c>
      <c r="D25" s="38" t="s">
        <v>79</v>
      </c>
      <c r="E25" s="38">
        <v>2</v>
      </c>
      <c r="F25" s="85"/>
      <c r="G25" s="86">
        <f t="shared" si="1"/>
        <v>0</v>
      </c>
      <c r="H25" s="38"/>
      <c r="I25" s="85" t="s">
        <v>47</v>
      </c>
      <c r="J25" s="38"/>
      <c r="K25" s="38"/>
      <c r="L25" s="85" t="s">
        <v>47</v>
      </c>
      <c r="M25" s="86">
        <v>0</v>
      </c>
      <c r="N25" s="86"/>
      <c r="O25" s="38"/>
      <c r="P25" s="86">
        <f t="shared" si="0"/>
        <v>0</v>
      </c>
      <c r="Q25" s="71"/>
      <c r="R25"/>
      <c r="S25"/>
      <c r="T25" s="118">
        <v>18</v>
      </c>
    </row>
    <row r="26" s="118" customFormat="1" ht="56.25" spans="1:20">
      <c r="A26" s="38">
        <v>20</v>
      </c>
      <c r="B26" s="102" t="s">
        <v>95</v>
      </c>
      <c r="C26" s="71" t="s">
        <v>96</v>
      </c>
      <c r="D26" s="38" t="s">
        <v>55</v>
      </c>
      <c r="E26" s="38">
        <v>11.36</v>
      </c>
      <c r="F26" s="85" t="s">
        <v>87</v>
      </c>
      <c r="G26" s="86">
        <f t="shared" si="1"/>
        <v>0</v>
      </c>
      <c r="H26" s="38"/>
      <c r="I26" s="62" t="s">
        <v>88</v>
      </c>
      <c r="J26" s="38" t="s">
        <v>45</v>
      </c>
      <c r="K26" s="38"/>
      <c r="L26" s="38"/>
      <c r="M26" s="86">
        <f>L26*K26</f>
        <v>0</v>
      </c>
      <c r="N26" s="86"/>
      <c r="O26" s="38"/>
      <c r="P26" s="86">
        <f t="shared" si="0"/>
        <v>0</v>
      </c>
      <c r="Q26" s="71"/>
      <c r="T26" s="118">
        <v>19</v>
      </c>
    </row>
    <row r="27" s="118" customFormat="1" ht="33.75" spans="1:20">
      <c r="A27" s="38">
        <v>21</v>
      </c>
      <c r="B27" s="102" t="s">
        <v>97</v>
      </c>
      <c r="C27" s="71" t="s">
        <v>98</v>
      </c>
      <c r="D27" s="38" t="s">
        <v>99</v>
      </c>
      <c r="E27" s="38">
        <v>1</v>
      </c>
      <c r="F27" s="85" t="s">
        <v>100</v>
      </c>
      <c r="G27" s="86">
        <f t="shared" si="1"/>
        <v>0</v>
      </c>
      <c r="H27" s="38"/>
      <c r="I27" s="62" t="s">
        <v>101</v>
      </c>
      <c r="J27" s="38" t="s">
        <v>99</v>
      </c>
      <c r="K27" s="38"/>
      <c r="L27" s="38"/>
      <c r="M27" s="86">
        <f>L27*K27</f>
        <v>0</v>
      </c>
      <c r="N27" s="86"/>
      <c r="O27" s="38"/>
      <c r="P27" s="86">
        <f t="shared" si="0"/>
        <v>0</v>
      </c>
      <c r="Q27" s="71"/>
      <c r="T27" s="118">
        <v>20</v>
      </c>
    </row>
    <row r="28" s="118" customFormat="1" spans="1:20">
      <c r="A28" s="38">
        <v>22</v>
      </c>
      <c r="B28" s="101" t="s">
        <v>102</v>
      </c>
      <c r="C28" s="71"/>
      <c r="D28" s="38"/>
      <c r="E28" s="38"/>
      <c r="F28" s="85"/>
      <c r="G28" s="86"/>
      <c r="H28" s="38"/>
      <c r="I28" s="62"/>
      <c r="J28" s="38"/>
      <c r="K28" s="38"/>
      <c r="L28" s="38"/>
      <c r="M28" s="86"/>
      <c r="N28" s="86"/>
      <c r="O28" s="38"/>
      <c r="P28" s="86">
        <f t="shared" si="0"/>
        <v>0</v>
      </c>
      <c r="Q28" s="71"/>
      <c r="R28"/>
      <c r="S28"/>
      <c r="T28" s="123"/>
    </row>
    <row r="29" s="118" customFormat="1" spans="1:20">
      <c r="A29" s="38">
        <v>23</v>
      </c>
      <c r="B29" s="101" t="s">
        <v>103</v>
      </c>
      <c r="C29" s="71"/>
      <c r="D29" s="38"/>
      <c r="E29" s="38"/>
      <c r="F29" s="85"/>
      <c r="G29" s="86"/>
      <c r="H29" s="38"/>
      <c r="I29" s="62"/>
      <c r="J29" s="38"/>
      <c r="K29" s="38"/>
      <c r="L29" s="38"/>
      <c r="M29" s="86"/>
      <c r="N29" s="86"/>
      <c r="O29" s="38"/>
      <c r="P29" s="86">
        <f t="shared" si="0"/>
        <v>0</v>
      </c>
      <c r="Q29" s="71"/>
      <c r="T29" s="123"/>
    </row>
    <row r="30" s="118" customFormat="1" spans="1:20">
      <c r="A30" s="38">
        <v>24</v>
      </c>
      <c r="B30" s="102" t="s">
        <v>43</v>
      </c>
      <c r="C30" s="71" t="s">
        <v>44</v>
      </c>
      <c r="D30" s="38" t="s">
        <v>45</v>
      </c>
      <c r="E30" s="38">
        <v>2.02</v>
      </c>
      <c r="F30" s="85" t="s">
        <v>43</v>
      </c>
      <c r="G30" s="86">
        <f>H30+M30+N30+O30</f>
        <v>0</v>
      </c>
      <c r="H30" s="38"/>
      <c r="I30" s="62" t="s">
        <v>46</v>
      </c>
      <c r="J30" s="38" t="s">
        <v>45</v>
      </c>
      <c r="K30" s="38"/>
      <c r="L30" s="38" t="s">
        <v>47</v>
      </c>
      <c r="M30" s="86">
        <v>0</v>
      </c>
      <c r="N30" s="86"/>
      <c r="O30" s="38"/>
      <c r="P30" s="86">
        <f t="shared" si="0"/>
        <v>0</v>
      </c>
      <c r="Q30" s="71" t="s">
        <v>48</v>
      </c>
      <c r="R30" s="123"/>
      <c r="S30" s="123"/>
      <c r="T30" s="118">
        <v>23</v>
      </c>
    </row>
    <row r="31" s="118" customFormat="1" ht="22.5" spans="1:20">
      <c r="A31" s="38">
        <v>25</v>
      </c>
      <c r="B31" s="102" t="s">
        <v>49</v>
      </c>
      <c r="C31" s="71" t="s">
        <v>104</v>
      </c>
      <c r="D31" s="38" t="s">
        <v>45</v>
      </c>
      <c r="E31" s="38">
        <v>50.06</v>
      </c>
      <c r="F31" s="85" t="s">
        <v>51</v>
      </c>
      <c r="G31" s="86">
        <f>H31+N31+O31</f>
        <v>0</v>
      </c>
      <c r="H31" s="38"/>
      <c r="I31" s="62" t="s">
        <v>105</v>
      </c>
      <c r="J31" s="38" t="s">
        <v>45</v>
      </c>
      <c r="K31" s="38"/>
      <c r="L31" s="38" t="s">
        <v>47</v>
      </c>
      <c r="M31" s="86" t="s">
        <v>47</v>
      </c>
      <c r="N31" s="86"/>
      <c r="O31" s="38"/>
      <c r="P31" s="86">
        <f t="shared" si="0"/>
        <v>0</v>
      </c>
      <c r="Q31" s="71" t="s">
        <v>48</v>
      </c>
      <c r="T31" s="118">
        <v>24</v>
      </c>
    </row>
    <row r="32" s="118" customFormat="1" ht="33.75" spans="1:20">
      <c r="A32" s="38">
        <v>26</v>
      </c>
      <c r="B32" s="102" t="s">
        <v>85</v>
      </c>
      <c r="C32" s="71" t="s">
        <v>106</v>
      </c>
      <c r="D32" s="38" t="s">
        <v>45</v>
      </c>
      <c r="E32" s="38">
        <v>50.06</v>
      </c>
      <c r="F32" s="85" t="s">
        <v>87</v>
      </c>
      <c r="G32" s="86">
        <f>H32+M32+N32+O32</f>
        <v>0</v>
      </c>
      <c r="H32" s="38"/>
      <c r="I32" s="62" t="s">
        <v>107</v>
      </c>
      <c r="J32" s="38" t="s">
        <v>45</v>
      </c>
      <c r="K32" s="38"/>
      <c r="L32" s="38"/>
      <c r="M32" s="86">
        <f>L32*K32</f>
        <v>0</v>
      </c>
      <c r="N32" s="86"/>
      <c r="O32" s="38"/>
      <c r="P32" s="86">
        <f t="shared" si="0"/>
        <v>0</v>
      </c>
      <c r="Q32" s="71"/>
      <c r="T32" s="118">
        <v>25</v>
      </c>
    </row>
    <row r="33" s="118" customFormat="1" ht="11.25" spans="1:20">
      <c r="A33" s="38">
        <v>27</v>
      </c>
      <c r="B33" s="102" t="s">
        <v>90</v>
      </c>
      <c r="C33" s="71" t="s">
        <v>91</v>
      </c>
      <c r="D33" s="38" t="s">
        <v>79</v>
      </c>
      <c r="E33" s="38">
        <v>22</v>
      </c>
      <c r="F33" s="85"/>
      <c r="G33" s="86">
        <f>H33+M33+N33+O33</f>
        <v>0</v>
      </c>
      <c r="H33" s="38"/>
      <c r="I33" s="85" t="s">
        <v>47</v>
      </c>
      <c r="J33" s="38"/>
      <c r="K33" s="38"/>
      <c r="L33" s="85" t="s">
        <v>47</v>
      </c>
      <c r="M33" s="86">
        <v>0</v>
      </c>
      <c r="N33" s="86"/>
      <c r="O33" s="38"/>
      <c r="P33" s="86">
        <f t="shared" si="0"/>
        <v>0</v>
      </c>
      <c r="Q33" s="71"/>
      <c r="T33" s="118">
        <v>26</v>
      </c>
    </row>
    <row r="34" s="118" customFormat="1" ht="22.5" spans="1:20">
      <c r="A34" s="38">
        <v>28</v>
      </c>
      <c r="B34" s="102" t="s">
        <v>108</v>
      </c>
      <c r="C34" s="71" t="s">
        <v>109</v>
      </c>
      <c r="D34" s="38" t="s">
        <v>45</v>
      </c>
      <c r="E34" s="38">
        <v>165.46</v>
      </c>
      <c r="F34" s="85" t="s">
        <v>51</v>
      </c>
      <c r="G34" s="86">
        <f>H34+N34+O34</f>
        <v>0</v>
      </c>
      <c r="H34" s="38"/>
      <c r="I34" s="62" t="s">
        <v>105</v>
      </c>
      <c r="J34" s="38" t="s">
        <v>45</v>
      </c>
      <c r="K34" s="38"/>
      <c r="L34" s="38" t="s">
        <v>47</v>
      </c>
      <c r="M34" s="86" t="s">
        <v>47</v>
      </c>
      <c r="N34" s="86"/>
      <c r="O34" s="38"/>
      <c r="P34" s="86">
        <f t="shared" si="0"/>
        <v>0</v>
      </c>
      <c r="Q34" s="71" t="s">
        <v>48</v>
      </c>
      <c r="T34" s="118">
        <v>27</v>
      </c>
    </row>
    <row r="35" s="118" customFormat="1" ht="22.5" spans="1:20">
      <c r="A35" s="38">
        <v>29</v>
      </c>
      <c r="B35" s="102" t="s">
        <v>110</v>
      </c>
      <c r="C35" s="71" t="s">
        <v>111</v>
      </c>
      <c r="D35" s="38" t="s">
        <v>55</v>
      </c>
      <c r="E35" s="38">
        <v>11.28</v>
      </c>
      <c r="F35" s="85" t="s">
        <v>112</v>
      </c>
      <c r="G35" s="86">
        <f>H35+M35+N35+O35</f>
        <v>0</v>
      </c>
      <c r="H35" s="38"/>
      <c r="I35" s="62" t="s">
        <v>113</v>
      </c>
      <c r="J35" s="38" t="s">
        <v>55</v>
      </c>
      <c r="K35" s="38"/>
      <c r="L35" s="38"/>
      <c r="M35" s="86">
        <f>L35*K35</f>
        <v>0</v>
      </c>
      <c r="N35" s="86"/>
      <c r="O35" s="38"/>
      <c r="P35" s="86">
        <f t="shared" si="0"/>
        <v>0</v>
      </c>
      <c r="Q35" s="71"/>
      <c r="T35" s="118">
        <v>28</v>
      </c>
    </row>
    <row r="36" s="118" customFormat="1" ht="56.25" spans="1:20">
      <c r="A36" s="38">
        <v>30</v>
      </c>
      <c r="B36" s="102" t="s">
        <v>114</v>
      </c>
      <c r="C36" s="71" t="s">
        <v>115</v>
      </c>
      <c r="D36" s="38" t="s">
        <v>45</v>
      </c>
      <c r="E36" s="38">
        <v>9.8</v>
      </c>
      <c r="F36" s="85" t="s">
        <v>51</v>
      </c>
      <c r="G36" s="86">
        <f>H36+M36+N36+O36</f>
        <v>0</v>
      </c>
      <c r="H36" s="38"/>
      <c r="I36" s="62" t="s">
        <v>116</v>
      </c>
      <c r="J36" s="38" t="s">
        <v>45</v>
      </c>
      <c r="K36" s="38"/>
      <c r="L36" s="42">
        <v>350</v>
      </c>
      <c r="M36" s="86">
        <f>L36*K36</f>
        <v>0</v>
      </c>
      <c r="N36" s="86"/>
      <c r="O36" s="38"/>
      <c r="P36" s="86">
        <f t="shared" si="0"/>
        <v>0</v>
      </c>
      <c r="Q36" s="71" t="s">
        <v>117</v>
      </c>
      <c r="T36" s="118">
        <v>29</v>
      </c>
    </row>
    <row r="37" s="118" customFormat="1" ht="25" customHeight="1" spans="1:20">
      <c r="A37" s="38">
        <v>31</v>
      </c>
      <c r="B37" s="102" t="s">
        <v>118</v>
      </c>
      <c r="C37" s="71" t="s">
        <v>119</v>
      </c>
      <c r="D37" s="38" t="s">
        <v>79</v>
      </c>
      <c r="E37" s="38">
        <v>2</v>
      </c>
      <c r="F37" s="85" t="s">
        <v>120</v>
      </c>
      <c r="G37" s="86">
        <f>H37+M37+N37+O37</f>
        <v>0</v>
      </c>
      <c r="H37" s="38"/>
      <c r="I37" s="110" t="s">
        <v>120</v>
      </c>
      <c r="J37" s="38" t="s">
        <v>79</v>
      </c>
      <c r="K37" s="38"/>
      <c r="L37" s="38"/>
      <c r="M37" s="86">
        <f>L37*K37</f>
        <v>0</v>
      </c>
      <c r="N37" s="86"/>
      <c r="O37" s="38"/>
      <c r="P37" s="86">
        <f t="shared" si="0"/>
        <v>0</v>
      </c>
      <c r="Q37" s="71"/>
      <c r="T37" s="118">
        <v>30</v>
      </c>
    </row>
    <row r="38" s="118" customFormat="1" ht="22.5" spans="1:20">
      <c r="A38" s="38">
        <v>32</v>
      </c>
      <c r="B38" s="102" t="s">
        <v>121</v>
      </c>
      <c r="C38" s="71" t="s">
        <v>122</v>
      </c>
      <c r="D38" s="38" t="s">
        <v>45</v>
      </c>
      <c r="E38" s="38">
        <v>9.14</v>
      </c>
      <c r="F38" s="85" t="s">
        <v>123</v>
      </c>
      <c r="G38" s="86">
        <f>H38+M38+N38+O38</f>
        <v>0</v>
      </c>
      <c r="H38" s="38"/>
      <c r="I38" s="62" t="s">
        <v>124</v>
      </c>
      <c r="J38" s="38" t="s">
        <v>45</v>
      </c>
      <c r="K38" s="38"/>
      <c r="L38" s="38"/>
      <c r="M38" s="86">
        <f>L38*K38</f>
        <v>0</v>
      </c>
      <c r="N38" s="86"/>
      <c r="O38" s="38"/>
      <c r="P38" s="86">
        <f t="shared" si="0"/>
        <v>0</v>
      </c>
      <c r="Q38" s="71"/>
      <c r="T38" s="118">
        <v>31</v>
      </c>
    </row>
    <row r="39" s="118" customFormat="1" spans="1:20">
      <c r="A39" s="38">
        <v>33</v>
      </c>
      <c r="B39" s="101" t="s">
        <v>125</v>
      </c>
      <c r="C39" s="71"/>
      <c r="D39" s="38"/>
      <c r="E39" s="38"/>
      <c r="F39" s="85"/>
      <c r="G39" s="86"/>
      <c r="H39" s="38"/>
      <c r="I39" s="62"/>
      <c r="J39" s="38"/>
      <c r="K39" s="38"/>
      <c r="L39" s="38"/>
      <c r="M39" s="86"/>
      <c r="N39" s="86"/>
      <c r="O39" s="38"/>
      <c r="P39" s="86">
        <f t="shared" si="0"/>
        <v>0</v>
      </c>
      <c r="Q39" s="71"/>
      <c r="T39" s="123"/>
    </row>
    <row r="40" s="118" customFormat="1" ht="11.25" spans="1:20">
      <c r="A40" s="38">
        <v>34</v>
      </c>
      <c r="B40" s="102" t="s">
        <v>43</v>
      </c>
      <c r="C40" s="71" t="s">
        <v>44</v>
      </c>
      <c r="D40" s="38" t="s">
        <v>45</v>
      </c>
      <c r="E40" s="38">
        <v>0.36</v>
      </c>
      <c r="F40" s="85" t="s">
        <v>43</v>
      </c>
      <c r="G40" s="86">
        <f>H40+M40+N40+O40</f>
        <v>0</v>
      </c>
      <c r="H40" s="38"/>
      <c r="I40" s="62" t="s">
        <v>46</v>
      </c>
      <c r="J40" s="38" t="s">
        <v>45</v>
      </c>
      <c r="K40" s="38"/>
      <c r="L40" s="38" t="s">
        <v>47</v>
      </c>
      <c r="M40" s="86">
        <v>0</v>
      </c>
      <c r="N40" s="86"/>
      <c r="O40" s="38"/>
      <c r="P40" s="86">
        <f t="shared" si="0"/>
        <v>0</v>
      </c>
      <c r="Q40" s="71" t="s">
        <v>48</v>
      </c>
      <c r="T40" s="118">
        <v>33</v>
      </c>
    </row>
    <row r="41" s="118" customFormat="1" ht="22.5" spans="1:20">
      <c r="A41" s="38">
        <v>35</v>
      </c>
      <c r="B41" s="102" t="s">
        <v>49</v>
      </c>
      <c r="C41" s="71" t="s">
        <v>104</v>
      </c>
      <c r="D41" s="38" t="s">
        <v>45</v>
      </c>
      <c r="E41" s="38">
        <v>10.62</v>
      </c>
      <c r="F41" s="85" t="s">
        <v>51</v>
      </c>
      <c r="G41" s="86">
        <f>H41+N41+O41</f>
        <v>0</v>
      </c>
      <c r="H41" s="38"/>
      <c r="I41" s="62" t="s">
        <v>105</v>
      </c>
      <c r="J41" s="38" t="s">
        <v>45</v>
      </c>
      <c r="K41" s="38"/>
      <c r="L41" s="38" t="s">
        <v>47</v>
      </c>
      <c r="M41" s="86" t="s">
        <v>47</v>
      </c>
      <c r="N41" s="86"/>
      <c r="O41" s="38"/>
      <c r="P41" s="86">
        <f t="shared" si="0"/>
        <v>0</v>
      </c>
      <c r="Q41" s="71" t="s">
        <v>48</v>
      </c>
      <c r="T41" s="118">
        <v>34</v>
      </c>
    </row>
    <row r="42" s="118" customFormat="1" ht="33.75" spans="1:20">
      <c r="A42" s="38">
        <v>36</v>
      </c>
      <c r="B42" s="102" t="s">
        <v>85</v>
      </c>
      <c r="C42" s="71" t="s">
        <v>106</v>
      </c>
      <c r="D42" s="38" t="s">
        <v>45</v>
      </c>
      <c r="E42" s="38">
        <v>10.62</v>
      </c>
      <c r="F42" s="85" t="s">
        <v>87</v>
      </c>
      <c r="G42" s="86">
        <f>H42+M42+N42+O42</f>
        <v>0</v>
      </c>
      <c r="H42" s="38"/>
      <c r="I42" s="62" t="s">
        <v>107</v>
      </c>
      <c r="J42" s="38" t="s">
        <v>45</v>
      </c>
      <c r="K42" s="38"/>
      <c r="L42" s="38"/>
      <c r="M42" s="86">
        <f>L42*K42</f>
        <v>0</v>
      </c>
      <c r="N42" s="86"/>
      <c r="O42" s="38"/>
      <c r="P42" s="86">
        <f t="shared" si="0"/>
        <v>0</v>
      </c>
      <c r="Q42" s="71"/>
      <c r="T42" s="118">
        <v>35</v>
      </c>
    </row>
    <row r="43" s="118" customFormat="1" ht="11.25" spans="1:20">
      <c r="A43" s="38">
        <v>37</v>
      </c>
      <c r="B43" s="102" t="s">
        <v>90</v>
      </c>
      <c r="C43" s="71" t="s">
        <v>91</v>
      </c>
      <c r="D43" s="38" t="s">
        <v>79</v>
      </c>
      <c r="E43" s="38">
        <v>6</v>
      </c>
      <c r="F43" s="85"/>
      <c r="G43" s="86">
        <f>H43+M43+N43+O43</f>
        <v>0</v>
      </c>
      <c r="H43" s="38"/>
      <c r="I43" s="85" t="s">
        <v>47</v>
      </c>
      <c r="J43" s="38"/>
      <c r="K43" s="38"/>
      <c r="L43" s="85" t="s">
        <v>47</v>
      </c>
      <c r="M43" s="86">
        <v>0</v>
      </c>
      <c r="N43" s="86"/>
      <c r="O43" s="38"/>
      <c r="P43" s="86">
        <f t="shared" si="0"/>
        <v>0</v>
      </c>
      <c r="Q43" s="71"/>
      <c r="T43" s="118">
        <v>36</v>
      </c>
    </row>
    <row r="44" s="118" customFormat="1" ht="11.25" spans="1:20">
      <c r="A44" s="38">
        <v>38</v>
      </c>
      <c r="B44" s="102" t="s">
        <v>90</v>
      </c>
      <c r="C44" s="71" t="s">
        <v>92</v>
      </c>
      <c r="D44" s="38" t="s">
        <v>79</v>
      </c>
      <c r="E44" s="38">
        <v>2</v>
      </c>
      <c r="F44" s="85"/>
      <c r="G44" s="86">
        <f>H44+M44+N44+O44</f>
        <v>0</v>
      </c>
      <c r="H44" s="38"/>
      <c r="I44" s="85" t="s">
        <v>47</v>
      </c>
      <c r="J44" s="38"/>
      <c r="K44" s="38"/>
      <c r="L44" s="85" t="s">
        <v>47</v>
      </c>
      <c r="M44" s="86">
        <v>0</v>
      </c>
      <c r="N44" s="86"/>
      <c r="O44" s="38"/>
      <c r="P44" s="86">
        <f t="shared" si="0"/>
        <v>0</v>
      </c>
      <c r="Q44" s="71"/>
      <c r="T44" s="118">
        <v>37</v>
      </c>
    </row>
    <row r="45" s="118" customFormat="1" ht="33.75" spans="1:20">
      <c r="A45" s="38">
        <v>39</v>
      </c>
      <c r="B45" s="102" t="s">
        <v>93</v>
      </c>
      <c r="C45" s="71" t="s">
        <v>94</v>
      </c>
      <c r="D45" s="38" t="s">
        <v>79</v>
      </c>
      <c r="E45" s="38">
        <v>2</v>
      </c>
      <c r="F45" s="85"/>
      <c r="G45" s="86">
        <f>H45+M45+N45+O45</f>
        <v>0</v>
      </c>
      <c r="H45" s="38"/>
      <c r="I45" s="85" t="s">
        <v>47</v>
      </c>
      <c r="J45" s="38"/>
      <c r="K45" s="38"/>
      <c r="L45" s="85" t="s">
        <v>47</v>
      </c>
      <c r="M45" s="86">
        <v>0</v>
      </c>
      <c r="N45" s="86"/>
      <c r="O45" s="38"/>
      <c r="P45" s="86">
        <f t="shared" si="0"/>
        <v>0</v>
      </c>
      <c r="Q45" s="71"/>
      <c r="R45"/>
      <c r="S45"/>
      <c r="T45" s="118">
        <v>38</v>
      </c>
    </row>
    <row r="46" s="118" customFormat="1" ht="22.5" spans="1:20">
      <c r="A46" s="38">
        <v>40</v>
      </c>
      <c r="B46" s="102" t="s">
        <v>108</v>
      </c>
      <c r="C46" s="71" t="s">
        <v>109</v>
      </c>
      <c r="D46" s="38" t="s">
        <v>45</v>
      </c>
      <c r="E46" s="38">
        <v>49.84</v>
      </c>
      <c r="F46" s="85" t="s">
        <v>51</v>
      </c>
      <c r="G46" s="86">
        <f>H46+N46+O46</f>
        <v>0</v>
      </c>
      <c r="H46" s="38"/>
      <c r="I46" s="62" t="s">
        <v>105</v>
      </c>
      <c r="J46" s="38" t="s">
        <v>45</v>
      </c>
      <c r="K46" s="38"/>
      <c r="L46" s="38" t="s">
        <v>47</v>
      </c>
      <c r="M46" s="86" t="s">
        <v>47</v>
      </c>
      <c r="N46" s="86"/>
      <c r="O46" s="38"/>
      <c r="P46" s="86">
        <f t="shared" si="0"/>
        <v>0</v>
      </c>
      <c r="Q46" s="71" t="s">
        <v>48</v>
      </c>
      <c r="T46" s="118">
        <v>39</v>
      </c>
    </row>
    <row r="47" s="118" customFormat="1" ht="33.75" spans="1:20">
      <c r="A47" s="38">
        <v>41</v>
      </c>
      <c r="B47" s="102" t="s">
        <v>97</v>
      </c>
      <c r="C47" s="71" t="s">
        <v>126</v>
      </c>
      <c r="D47" s="38" t="s">
        <v>99</v>
      </c>
      <c r="E47" s="38">
        <v>1</v>
      </c>
      <c r="F47" s="85" t="s">
        <v>100</v>
      </c>
      <c r="G47" s="86">
        <f>H47+M47+N47+O47</f>
        <v>0</v>
      </c>
      <c r="H47" s="38"/>
      <c r="I47" s="62" t="s">
        <v>127</v>
      </c>
      <c r="J47" s="38" t="s">
        <v>99</v>
      </c>
      <c r="K47" s="38"/>
      <c r="L47" s="38"/>
      <c r="M47" s="86">
        <f>L47*K47</f>
        <v>0</v>
      </c>
      <c r="N47" s="86"/>
      <c r="O47" s="38"/>
      <c r="P47" s="86">
        <f t="shared" si="0"/>
        <v>0</v>
      </c>
      <c r="Q47" s="71"/>
      <c r="R47"/>
      <c r="S47"/>
      <c r="T47" s="118">
        <v>40</v>
      </c>
    </row>
    <row r="48" s="118" customFormat="1" ht="25" customHeight="1" spans="1:20">
      <c r="A48" s="38">
        <v>42</v>
      </c>
      <c r="B48" s="102" t="s">
        <v>128</v>
      </c>
      <c r="C48" s="71" t="s">
        <v>129</v>
      </c>
      <c r="D48" s="38" t="s">
        <v>130</v>
      </c>
      <c r="E48" s="38">
        <v>1</v>
      </c>
      <c r="F48" s="85" t="s">
        <v>131</v>
      </c>
      <c r="G48" s="86">
        <f>H48+M48+N48+O48</f>
        <v>0</v>
      </c>
      <c r="H48" s="38"/>
      <c r="I48" s="62" t="s">
        <v>131</v>
      </c>
      <c r="J48" s="38" t="s">
        <v>130</v>
      </c>
      <c r="K48" s="38"/>
      <c r="L48" s="38"/>
      <c r="M48" s="86">
        <f>L48*K48</f>
        <v>0</v>
      </c>
      <c r="N48" s="86"/>
      <c r="O48" s="38"/>
      <c r="P48" s="86">
        <f t="shared" si="0"/>
        <v>0</v>
      </c>
      <c r="Q48" s="71"/>
      <c r="T48" s="118">
        <v>41</v>
      </c>
    </row>
    <row r="49" s="118" customFormat="1" ht="25" customHeight="1" spans="1:20">
      <c r="A49" s="38">
        <v>43</v>
      </c>
      <c r="B49" s="102" t="s">
        <v>128</v>
      </c>
      <c r="C49" s="71" t="s">
        <v>132</v>
      </c>
      <c r="D49" s="38" t="s">
        <v>130</v>
      </c>
      <c r="E49" s="38">
        <v>1</v>
      </c>
      <c r="F49" s="85" t="s">
        <v>131</v>
      </c>
      <c r="G49" s="86">
        <f>H49+M49+N49+O49</f>
        <v>0</v>
      </c>
      <c r="H49" s="38"/>
      <c r="I49" s="62" t="s">
        <v>131</v>
      </c>
      <c r="J49" s="38" t="s">
        <v>130</v>
      </c>
      <c r="K49" s="38"/>
      <c r="L49" s="38"/>
      <c r="M49" s="86">
        <f>L49*K49</f>
        <v>0</v>
      </c>
      <c r="N49" s="86"/>
      <c r="O49" s="38"/>
      <c r="P49" s="86">
        <f t="shared" si="0"/>
        <v>0</v>
      </c>
      <c r="Q49" s="71"/>
      <c r="T49" s="118">
        <v>42</v>
      </c>
    </row>
    <row r="50" s="118" customFormat="1" ht="25" customHeight="1" spans="1:20">
      <c r="A50" s="38">
        <v>44</v>
      </c>
      <c r="B50" s="102" t="s">
        <v>118</v>
      </c>
      <c r="C50" s="71" t="s">
        <v>119</v>
      </c>
      <c r="D50" s="38" t="s">
        <v>79</v>
      </c>
      <c r="E50" s="38">
        <v>2</v>
      </c>
      <c r="F50" s="85" t="s">
        <v>120</v>
      </c>
      <c r="G50" s="86">
        <f>H50+M50+N50+O50</f>
        <v>0</v>
      </c>
      <c r="H50" s="38"/>
      <c r="I50" s="110" t="s">
        <v>120</v>
      </c>
      <c r="J50" s="38" t="s">
        <v>79</v>
      </c>
      <c r="K50" s="38"/>
      <c r="L50" s="38"/>
      <c r="M50" s="86">
        <f>L50*K50</f>
        <v>0</v>
      </c>
      <c r="N50" s="86"/>
      <c r="O50" s="38"/>
      <c r="P50" s="86">
        <f t="shared" si="0"/>
        <v>0</v>
      </c>
      <c r="Q50" s="71"/>
      <c r="T50" s="118">
        <v>43</v>
      </c>
    </row>
    <row r="51" s="118" customFormat="1" ht="22.5" spans="1:20">
      <c r="A51" s="38">
        <v>45</v>
      </c>
      <c r="B51" s="102" t="s">
        <v>121</v>
      </c>
      <c r="C51" s="71" t="s">
        <v>122</v>
      </c>
      <c r="D51" s="38" t="s">
        <v>45</v>
      </c>
      <c r="E51" s="38">
        <v>2.4</v>
      </c>
      <c r="F51" s="85" t="s">
        <v>123</v>
      </c>
      <c r="G51" s="86">
        <f>H51+M51+N51+O51</f>
        <v>0</v>
      </c>
      <c r="H51" s="38"/>
      <c r="I51" s="62" t="s">
        <v>124</v>
      </c>
      <c r="J51" s="38" t="s">
        <v>45</v>
      </c>
      <c r="K51" s="38"/>
      <c r="L51" s="38"/>
      <c r="M51" s="86">
        <f>L51*K51</f>
        <v>0</v>
      </c>
      <c r="N51" s="86"/>
      <c r="O51" s="38"/>
      <c r="P51" s="86">
        <f t="shared" si="0"/>
        <v>0</v>
      </c>
      <c r="Q51" s="71"/>
      <c r="T51" s="118">
        <v>44</v>
      </c>
    </row>
    <row r="52" s="118" customFormat="1" spans="1:20">
      <c r="A52" s="38">
        <v>46</v>
      </c>
      <c r="B52" s="101" t="s">
        <v>133</v>
      </c>
      <c r="C52" s="71"/>
      <c r="D52" s="38"/>
      <c r="E52" s="38"/>
      <c r="F52" s="85"/>
      <c r="G52" s="86"/>
      <c r="H52" s="38"/>
      <c r="I52" s="62"/>
      <c r="J52" s="38"/>
      <c r="K52" s="38"/>
      <c r="L52" s="38"/>
      <c r="M52" s="86"/>
      <c r="N52" s="86"/>
      <c r="O52" s="38"/>
      <c r="P52" s="86">
        <f t="shared" si="0"/>
        <v>0</v>
      </c>
      <c r="Q52" s="71"/>
      <c r="T52" s="123"/>
    </row>
    <row r="53" s="118" customFormat="1" spans="1:20">
      <c r="A53" s="38">
        <v>47</v>
      </c>
      <c r="B53" s="102" t="s">
        <v>43</v>
      </c>
      <c r="C53" s="71" t="s">
        <v>44</v>
      </c>
      <c r="D53" s="38" t="s">
        <v>45</v>
      </c>
      <c r="E53" s="38">
        <v>0.44</v>
      </c>
      <c r="F53" s="85" t="s">
        <v>43</v>
      </c>
      <c r="G53" s="86">
        <f>H53+M53+N53+O53</f>
        <v>0</v>
      </c>
      <c r="H53" s="38"/>
      <c r="I53" s="62" t="s">
        <v>46</v>
      </c>
      <c r="J53" s="38" t="s">
        <v>45</v>
      </c>
      <c r="K53" s="38"/>
      <c r="L53" s="38" t="s">
        <v>47</v>
      </c>
      <c r="M53" s="86">
        <v>0</v>
      </c>
      <c r="N53" s="86"/>
      <c r="O53" s="38"/>
      <c r="P53" s="86">
        <f t="shared" si="0"/>
        <v>0</v>
      </c>
      <c r="Q53" s="71" t="s">
        <v>48</v>
      </c>
      <c r="R53" s="123"/>
      <c r="S53" s="123"/>
      <c r="T53" s="118">
        <v>46</v>
      </c>
    </row>
    <row r="54" s="118" customFormat="1" ht="22.5" spans="1:20">
      <c r="A54" s="38">
        <v>48</v>
      </c>
      <c r="B54" s="102" t="s">
        <v>49</v>
      </c>
      <c r="C54" s="71" t="s">
        <v>104</v>
      </c>
      <c r="D54" s="38" t="s">
        <v>45</v>
      </c>
      <c r="E54" s="38">
        <v>67.98</v>
      </c>
      <c r="F54" s="85" t="s">
        <v>51</v>
      </c>
      <c r="G54" s="86">
        <f>H54+N54+O54</f>
        <v>0</v>
      </c>
      <c r="H54" s="38"/>
      <c r="I54" s="62" t="s">
        <v>105</v>
      </c>
      <c r="J54" s="38" t="s">
        <v>45</v>
      </c>
      <c r="K54" s="38"/>
      <c r="L54" s="38" t="s">
        <v>47</v>
      </c>
      <c r="M54" s="86" t="s">
        <v>47</v>
      </c>
      <c r="N54" s="86"/>
      <c r="O54" s="38"/>
      <c r="P54" s="86">
        <f t="shared" si="0"/>
        <v>0</v>
      </c>
      <c r="Q54" s="71" t="s">
        <v>48</v>
      </c>
      <c r="R54" s="123"/>
      <c r="S54" s="123"/>
      <c r="T54" s="118">
        <v>47</v>
      </c>
    </row>
    <row r="55" s="118" customFormat="1" ht="45" spans="1:20">
      <c r="A55" s="38">
        <v>49</v>
      </c>
      <c r="B55" s="102" t="s">
        <v>85</v>
      </c>
      <c r="C55" s="71" t="s">
        <v>134</v>
      </c>
      <c r="D55" s="38" t="s">
        <v>45</v>
      </c>
      <c r="E55" s="38">
        <v>67.98</v>
      </c>
      <c r="F55" s="85" t="s">
        <v>87</v>
      </c>
      <c r="G55" s="86">
        <f>H55+M55+N55+O55</f>
        <v>0</v>
      </c>
      <c r="H55" s="38"/>
      <c r="I55" s="62" t="s">
        <v>107</v>
      </c>
      <c r="J55" s="38" t="s">
        <v>45</v>
      </c>
      <c r="K55" s="38"/>
      <c r="L55" s="38"/>
      <c r="M55" s="86">
        <f>L55*K55</f>
        <v>0</v>
      </c>
      <c r="N55" s="86"/>
      <c r="O55" s="38"/>
      <c r="P55" s="86">
        <f t="shared" si="0"/>
        <v>0</v>
      </c>
      <c r="Q55" s="71"/>
      <c r="T55" s="118">
        <v>48</v>
      </c>
    </row>
    <row r="56" s="118" customFormat="1" ht="56.25" spans="1:20">
      <c r="A56" s="38">
        <v>50</v>
      </c>
      <c r="B56" s="102" t="s">
        <v>63</v>
      </c>
      <c r="C56" s="71" t="s">
        <v>135</v>
      </c>
      <c r="D56" s="38" t="s">
        <v>55</v>
      </c>
      <c r="E56" s="38">
        <v>34.25</v>
      </c>
      <c r="F56" s="85" t="s">
        <v>87</v>
      </c>
      <c r="G56" s="86">
        <f>H56+M56+N56+O56</f>
        <v>0</v>
      </c>
      <c r="H56" s="38"/>
      <c r="I56" s="62" t="s">
        <v>107</v>
      </c>
      <c r="J56" s="38" t="s">
        <v>45</v>
      </c>
      <c r="K56" s="38"/>
      <c r="L56" s="38"/>
      <c r="M56" s="86">
        <f>L56*K56</f>
        <v>0</v>
      </c>
      <c r="N56" s="86"/>
      <c r="O56" s="38"/>
      <c r="P56" s="86">
        <f t="shared" si="0"/>
        <v>0</v>
      </c>
      <c r="Q56" s="71"/>
      <c r="T56" s="118">
        <v>49</v>
      </c>
    </row>
    <row r="57" s="118" customFormat="1" ht="11.25" spans="1:20">
      <c r="A57" s="38">
        <v>51</v>
      </c>
      <c r="B57" s="102" t="s">
        <v>90</v>
      </c>
      <c r="C57" s="71" t="s">
        <v>91</v>
      </c>
      <c r="D57" s="38" t="s">
        <v>79</v>
      </c>
      <c r="E57" s="38">
        <v>7</v>
      </c>
      <c r="F57" s="85"/>
      <c r="G57" s="86">
        <f>H57+M57+N57+O57</f>
        <v>0</v>
      </c>
      <c r="H57" s="38"/>
      <c r="I57" s="85" t="s">
        <v>47</v>
      </c>
      <c r="J57" s="38"/>
      <c r="K57" s="38"/>
      <c r="L57" s="85" t="s">
        <v>47</v>
      </c>
      <c r="M57" s="86">
        <v>0</v>
      </c>
      <c r="N57" s="86"/>
      <c r="O57" s="38"/>
      <c r="P57" s="86">
        <f t="shared" si="0"/>
        <v>0</v>
      </c>
      <c r="Q57" s="71"/>
      <c r="T57" s="118">
        <v>50</v>
      </c>
    </row>
    <row r="58" s="118" customFormat="1" ht="11.25" spans="1:20">
      <c r="A58" s="38">
        <v>52</v>
      </c>
      <c r="B58" s="102" t="s">
        <v>90</v>
      </c>
      <c r="C58" s="71" t="s">
        <v>92</v>
      </c>
      <c r="D58" s="38" t="s">
        <v>79</v>
      </c>
      <c r="E58" s="38">
        <v>6</v>
      </c>
      <c r="F58" s="85"/>
      <c r="G58" s="86">
        <f>H58+M58+N58+O58</f>
        <v>0</v>
      </c>
      <c r="H58" s="38"/>
      <c r="I58" s="85" t="s">
        <v>47</v>
      </c>
      <c r="J58" s="38"/>
      <c r="K58" s="38"/>
      <c r="L58" s="85" t="s">
        <v>47</v>
      </c>
      <c r="M58" s="86">
        <v>0</v>
      </c>
      <c r="N58" s="86"/>
      <c r="O58" s="38"/>
      <c r="P58" s="86">
        <f t="shared" si="0"/>
        <v>0</v>
      </c>
      <c r="Q58" s="71"/>
      <c r="T58" s="118">
        <v>51</v>
      </c>
    </row>
    <row r="59" s="118" customFormat="1" ht="33.75" spans="1:20">
      <c r="A59" s="38">
        <v>53</v>
      </c>
      <c r="B59" s="102" t="s">
        <v>93</v>
      </c>
      <c r="C59" s="71" t="s">
        <v>94</v>
      </c>
      <c r="D59" s="38" t="s">
        <v>79</v>
      </c>
      <c r="E59" s="38">
        <v>6</v>
      </c>
      <c r="F59" s="85"/>
      <c r="G59" s="86">
        <f t="shared" ref="G59:G64" si="2">H59+M59+N59+O59</f>
        <v>0</v>
      </c>
      <c r="H59" s="38"/>
      <c r="I59" s="85" t="s">
        <v>47</v>
      </c>
      <c r="J59" s="38"/>
      <c r="K59" s="38"/>
      <c r="L59" s="85" t="s">
        <v>47</v>
      </c>
      <c r="M59" s="86">
        <v>0</v>
      </c>
      <c r="N59" s="86"/>
      <c r="O59" s="38"/>
      <c r="P59" s="86">
        <f t="shared" ref="P59:P73" si="3">G59*E59</f>
        <v>0</v>
      </c>
      <c r="Q59" s="71"/>
      <c r="T59" s="118">
        <v>52</v>
      </c>
    </row>
    <row r="60" s="118" customFormat="1" ht="22.5" spans="1:20">
      <c r="A60" s="38">
        <v>54</v>
      </c>
      <c r="B60" s="102" t="s">
        <v>108</v>
      </c>
      <c r="C60" s="71" t="s">
        <v>109</v>
      </c>
      <c r="D60" s="38" t="s">
        <v>45</v>
      </c>
      <c r="E60" s="38">
        <v>207.65</v>
      </c>
      <c r="F60" s="85" t="s">
        <v>51</v>
      </c>
      <c r="G60" s="86">
        <f>H60+N60+O60</f>
        <v>0</v>
      </c>
      <c r="H60" s="38"/>
      <c r="I60" s="62" t="s">
        <v>105</v>
      </c>
      <c r="J60" s="38" t="s">
        <v>45</v>
      </c>
      <c r="K60" s="38"/>
      <c r="L60" s="38" t="s">
        <v>47</v>
      </c>
      <c r="M60" s="86" t="s">
        <v>47</v>
      </c>
      <c r="N60" s="86"/>
      <c r="O60" s="38"/>
      <c r="P60" s="86">
        <f t="shared" si="3"/>
        <v>0</v>
      </c>
      <c r="Q60" s="71" t="s">
        <v>48</v>
      </c>
      <c r="T60" s="118">
        <v>53</v>
      </c>
    </row>
    <row r="61" s="118" customFormat="1" ht="22.5" spans="1:20">
      <c r="A61" s="38">
        <v>55</v>
      </c>
      <c r="B61" s="102" t="s">
        <v>97</v>
      </c>
      <c r="C61" s="71" t="s">
        <v>136</v>
      </c>
      <c r="D61" s="38" t="s">
        <v>99</v>
      </c>
      <c r="E61" s="38">
        <v>2</v>
      </c>
      <c r="F61" s="85" t="s">
        <v>100</v>
      </c>
      <c r="G61" s="86">
        <f t="shared" si="2"/>
        <v>0</v>
      </c>
      <c r="H61" s="38"/>
      <c r="I61" s="62" t="s">
        <v>137</v>
      </c>
      <c r="J61" s="38" t="s">
        <v>99</v>
      </c>
      <c r="K61" s="38"/>
      <c r="L61" s="38"/>
      <c r="M61" s="86">
        <f t="shared" ref="M61:M64" si="4">L61*K61</f>
        <v>0</v>
      </c>
      <c r="N61" s="86"/>
      <c r="O61" s="38"/>
      <c r="P61" s="86">
        <f t="shared" si="3"/>
        <v>0</v>
      </c>
      <c r="Q61" s="71"/>
      <c r="T61" s="118">
        <v>54</v>
      </c>
    </row>
    <row r="62" s="118" customFormat="1" ht="33.75" spans="1:20">
      <c r="A62" s="38">
        <v>56</v>
      </c>
      <c r="B62" s="102" t="s">
        <v>138</v>
      </c>
      <c r="C62" s="71" t="s">
        <v>139</v>
      </c>
      <c r="D62" s="38" t="s">
        <v>140</v>
      </c>
      <c r="E62" s="38">
        <v>26</v>
      </c>
      <c r="F62" s="85" t="s">
        <v>138</v>
      </c>
      <c r="G62" s="86">
        <f t="shared" si="2"/>
        <v>0</v>
      </c>
      <c r="H62" s="38"/>
      <c r="I62" s="62" t="s">
        <v>141</v>
      </c>
      <c r="J62" s="38" t="s">
        <v>140</v>
      </c>
      <c r="K62" s="38"/>
      <c r="L62" s="38"/>
      <c r="M62" s="86">
        <f t="shared" si="4"/>
        <v>0</v>
      </c>
      <c r="N62" s="86"/>
      <c r="O62" s="38"/>
      <c r="P62" s="86">
        <f t="shared" si="3"/>
        <v>0</v>
      </c>
      <c r="Q62" s="71"/>
      <c r="T62" s="118">
        <v>55</v>
      </c>
    </row>
    <row r="63" s="118" customFormat="1" ht="22.5" spans="1:20">
      <c r="A63" s="38">
        <v>57</v>
      </c>
      <c r="B63" s="102" t="s">
        <v>138</v>
      </c>
      <c r="C63" s="71" t="s">
        <v>142</v>
      </c>
      <c r="D63" s="38" t="s">
        <v>143</v>
      </c>
      <c r="E63" s="38">
        <v>7</v>
      </c>
      <c r="F63" s="85" t="s">
        <v>144</v>
      </c>
      <c r="G63" s="86">
        <f t="shared" si="2"/>
        <v>0</v>
      </c>
      <c r="H63" s="38"/>
      <c r="I63" s="62" t="s">
        <v>144</v>
      </c>
      <c r="J63" s="38" t="s">
        <v>143</v>
      </c>
      <c r="K63" s="38"/>
      <c r="L63" s="38"/>
      <c r="M63" s="86">
        <f t="shared" si="4"/>
        <v>0</v>
      </c>
      <c r="N63" s="86"/>
      <c r="O63" s="38"/>
      <c r="P63" s="86">
        <f t="shared" si="3"/>
        <v>0</v>
      </c>
      <c r="Q63" s="71"/>
      <c r="T63" s="118">
        <v>56</v>
      </c>
    </row>
    <row r="64" s="118" customFormat="1" ht="25" customHeight="1" spans="1:20">
      <c r="A64" s="38">
        <v>58</v>
      </c>
      <c r="B64" s="102" t="s">
        <v>118</v>
      </c>
      <c r="C64" s="71" t="s">
        <v>119</v>
      </c>
      <c r="D64" s="38" t="s">
        <v>79</v>
      </c>
      <c r="E64" s="38">
        <v>26</v>
      </c>
      <c r="F64" s="85" t="s">
        <v>120</v>
      </c>
      <c r="G64" s="86">
        <f t="shared" si="2"/>
        <v>0</v>
      </c>
      <c r="H64" s="38"/>
      <c r="I64" s="110" t="s">
        <v>120</v>
      </c>
      <c r="J64" s="38" t="s">
        <v>79</v>
      </c>
      <c r="K64" s="38"/>
      <c r="L64" s="38"/>
      <c r="M64" s="86">
        <f t="shared" si="4"/>
        <v>0</v>
      </c>
      <c r="N64" s="86"/>
      <c r="O64" s="38"/>
      <c r="P64" s="86">
        <f t="shared" si="3"/>
        <v>0</v>
      </c>
      <c r="Q64" s="71"/>
      <c r="T64" s="118">
        <v>57</v>
      </c>
    </row>
    <row r="65" s="118" customFormat="1" spans="1:20">
      <c r="A65" s="38">
        <v>59</v>
      </c>
      <c r="B65" s="101" t="s">
        <v>145</v>
      </c>
      <c r="C65" s="71"/>
      <c r="D65" s="38"/>
      <c r="E65" s="38"/>
      <c r="F65" s="85"/>
      <c r="G65" s="86"/>
      <c r="H65" s="38"/>
      <c r="I65" s="62"/>
      <c r="J65" s="38"/>
      <c r="K65" s="38"/>
      <c r="L65" s="38"/>
      <c r="M65" s="86"/>
      <c r="N65" s="86"/>
      <c r="O65" s="38"/>
      <c r="P65" s="86">
        <f t="shared" si="3"/>
        <v>0</v>
      </c>
      <c r="Q65" s="71"/>
      <c r="R65"/>
      <c r="S65"/>
      <c r="T65" s="123"/>
    </row>
    <row r="66" s="118" customFormat="1" ht="11.25" spans="1:20">
      <c r="A66" s="38">
        <v>60</v>
      </c>
      <c r="B66" s="102" t="s">
        <v>43</v>
      </c>
      <c r="C66" s="71" t="s">
        <v>44</v>
      </c>
      <c r="D66" s="38" t="s">
        <v>45</v>
      </c>
      <c r="E66" s="38">
        <v>0.25</v>
      </c>
      <c r="F66" s="85" t="s">
        <v>43</v>
      </c>
      <c r="G66" s="86">
        <f>H66+M66+N66+O66</f>
        <v>0</v>
      </c>
      <c r="H66" s="38"/>
      <c r="I66" s="62" t="s">
        <v>46</v>
      </c>
      <c r="J66" s="38" t="s">
        <v>45</v>
      </c>
      <c r="K66" s="38"/>
      <c r="L66" s="38" t="s">
        <v>47</v>
      </c>
      <c r="M66" s="86">
        <v>0</v>
      </c>
      <c r="N66" s="86"/>
      <c r="O66" s="38"/>
      <c r="P66" s="86">
        <f t="shared" si="3"/>
        <v>0</v>
      </c>
      <c r="Q66" s="71" t="s">
        <v>48</v>
      </c>
      <c r="T66" s="118">
        <v>59</v>
      </c>
    </row>
    <row r="67" s="118" customFormat="1" ht="22.5" spans="1:20">
      <c r="A67" s="38">
        <v>61</v>
      </c>
      <c r="B67" s="102" t="s">
        <v>49</v>
      </c>
      <c r="C67" s="71" t="s">
        <v>104</v>
      </c>
      <c r="D67" s="38" t="s">
        <v>45</v>
      </c>
      <c r="E67" s="38">
        <v>4.6</v>
      </c>
      <c r="F67" s="85" t="s">
        <v>51</v>
      </c>
      <c r="G67" s="86">
        <f>H67+N67+O67</f>
        <v>0</v>
      </c>
      <c r="H67" s="38"/>
      <c r="I67" s="62" t="s">
        <v>105</v>
      </c>
      <c r="J67" s="38" t="s">
        <v>45</v>
      </c>
      <c r="K67" s="38"/>
      <c r="L67" s="38" t="s">
        <v>47</v>
      </c>
      <c r="M67" s="86" t="s">
        <v>47</v>
      </c>
      <c r="N67" s="86"/>
      <c r="O67" s="38"/>
      <c r="P67" s="86">
        <f t="shared" si="3"/>
        <v>0</v>
      </c>
      <c r="Q67" s="71" t="s">
        <v>48</v>
      </c>
      <c r="T67" s="118">
        <v>60</v>
      </c>
    </row>
    <row r="68" s="118" customFormat="1" ht="45" spans="1:20">
      <c r="A68" s="38">
        <v>62</v>
      </c>
      <c r="B68" s="102" t="s">
        <v>85</v>
      </c>
      <c r="C68" s="71" t="s">
        <v>146</v>
      </c>
      <c r="D68" s="38" t="s">
        <v>45</v>
      </c>
      <c r="E68" s="38">
        <v>4.6</v>
      </c>
      <c r="F68" s="85" t="s">
        <v>87</v>
      </c>
      <c r="G68" s="86">
        <f>H68+M68+N68+O68</f>
        <v>0</v>
      </c>
      <c r="H68" s="38"/>
      <c r="I68" s="62" t="s">
        <v>107</v>
      </c>
      <c r="J68" s="38" t="s">
        <v>45</v>
      </c>
      <c r="K68" s="38"/>
      <c r="L68" s="38"/>
      <c r="M68" s="86">
        <f>L68*K68</f>
        <v>0</v>
      </c>
      <c r="N68" s="86"/>
      <c r="O68" s="38"/>
      <c r="P68" s="86">
        <f t="shared" si="3"/>
        <v>0</v>
      </c>
      <c r="Q68" s="71"/>
      <c r="T68" s="118">
        <v>61</v>
      </c>
    </row>
    <row r="69" s="118" customFormat="1" ht="11.25" spans="1:20">
      <c r="A69" s="38">
        <v>63</v>
      </c>
      <c r="B69" s="102" t="s">
        <v>90</v>
      </c>
      <c r="C69" s="71" t="s">
        <v>91</v>
      </c>
      <c r="D69" s="38" t="s">
        <v>79</v>
      </c>
      <c r="E69" s="38">
        <v>2</v>
      </c>
      <c r="F69" s="85"/>
      <c r="G69" s="86">
        <f>H69+M69+N69+O69</f>
        <v>0</v>
      </c>
      <c r="H69" s="38"/>
      <c r="I69" s="85" t="s">
        <v>47</v>
      </c>
      <c r="J69" s="38"/>
      <c r="K69" s="38"/>
      <c r="L69" s="85" t="s">
        <v>47</v>
      </c>
      <c r="M69" s="86">
        <v>0</v>
      </c>
      <c r="N69" s="86"/>
      <c r="O69" s="38"/>
      <c r="P69" s="86">
        <f t="shared" si="3"/>
        <v>0</v>
      </c>
      <c r="Q69" s="71"/>
      <c r="T69" s="118">
        <v>62</v>
      </c>
    </row>
    <row r="70" s="118" customFormat="1" ht="22.5" spans="1:20">
      <c r="A70" s="38">
        <v>64</v>
      </c>
      <c r="B70" s="102" t="s">
        <v>108</v>
      </c>
      <c r="C70" s="71" t="s">
        <v>109</v>
      </c>
      <c r="D70" s="38" t="s">
        <v>45</v>
      </c>
      <c r="E70" s="38">
        <v>29.6</v>
      </c>
      <c r="F70" s="85" t="s">
        <v>51</v>
      </c>
      <c r="G70" s="86">
        <f>H70+N70+O70</f>
        <v>0</v>
      </c>
      <c r="H70" s="38"/>
      <c r="I70" s="62" t="s">
        <v>105</v>
      </c>
      <c r="J70" s="38" t="s">
        <v>45</v>
      </c>
      <c r="K70" s="38"/>
      <c r="L70" s="38" t="s">
        <v>47</v>
      </c>
      <c r="M70" s="86" t="s">
        <v>47</v>
      </c>
      <c r="N70" s="86"/>
      <c r="O70" s="38"/>
      <c r="P70" s="86">
        <f t="shared" si="3"/>
        <v>0</v>
      </c>
      <c r="Q70" s="71" t="s">
        <v>48</v>
      </c>
      <c r="T70" s="118">
        <v>63</v>
      </c>
    </row>
    <row r="71" s="118" customFormat="1" ht="22.5" spans="1:20">
      <c r="A71" s="38">
        <v>65</v>
      </c>
      <c r="B71" s="102" t="s">
        <v>97</v>
      </c>
      <c r="C71" s="71" t="s">
        <v>136</v>
      </c>
      <c r="D71" s="38" t="s">
        <v>99</v>
      </c>
      <c r="E71" s="38">
        <v>1</v>
      </c>
      <c r="F71" s="85" t="s">
        <v>100</v>
      </c>
      <c r="G71" s="86">
        <f>H71+M71+N71+O71</f>
        <v>0</v>
      </c>
      <c r="H71" s="38"/>
      <c r="I71" s="62" t="s">
        <v>137</v>
      </c>
      <c r="J71" s="38" t="s">
        <v>99</v>
      </c>
      <c r="K71" s="38"/>
      <c r="L71" s="38"/>
      <c r="M71" s="86">
        <f>L71*K71</f>
        <v>0</v>
      </c>
      <c r="N71" s="86"/>
      <c r="O71" s="38"/>
      <c r="P71" s="86">
        <f t="shared" si="3"/>
        <v>0</v>
      </c>
      <c r="Q71" s="71"/>
      <c r="T71" s="118">
        <v>64</v>
      </c>
    </row>
    <row r="72" s="118" customFormat="1" spans="1:20">
      <c r="A72" s="38">
        <v>66</v>
      </c>
      <c r="B72" s="101" t="s">
        <v>147</v>
      </c>
      <c r="C72" s="71"/>
      <c r="D72" s="38"/>
      <c r="E72" s="38"/>
      <c r="F72" s="85"/>
      <c r="G72" s="86"/>
      <c r="H72" s="38"/>
      <c r="I72" s="62"/>
      <c r="J72" s="38"/>
      <c r="K72" s="38"/>
      <c r="L72" s="38"/>
      <c r="M72" s="86"/>
      <c r="N72" s="86"/>
      <c r="O72" s="38"/>
      <c r="P72" s="86">
        <f t="shared" si="3"/>
        <v>0</v>
      </c>
      <c r="Q72" s="71"/>
      <c r="T72" s="123"/>
    </row>
    <row r="73" s="118" customFormat="1" ht="11.25" spans="1:20">
      <c r="A73" s="38">
        <v>67</v>
      </c>
      <c r="B73" s="102" t="s">
        <v>43</v>
      </c>
      <c r="C73" s="71" t="s">
        <v>44</v>
      </c>
      <c r="D73" s="38" t="s">
        <v>45</v>
      </c>
      <c r="E73" s="38">
        <v>1.38</v>
      </c>
      <c r="F73" s="85" t="s">
        <v>43</v>
      </c>
      <c r="G73" s="86">
        <f>H73+M73+N73+O73</f>
        <v>0</v>
      </c>
      <c r="H73" s="38"/>
      <c r="I73" s="62" t="s">
        <v>46</v>
      </c>
      <c r="J73" s="38" t="s">
        <v>45</v>
      </c>
      <c r="K73" s="38"/>
      <c r="L73" s="38" t="s">
        <v>47</v>
      </c>
      <c r="M73" s="86">
        <v>0</v>
      </c>
      <c r="N73" s="86"/>
      <c r="O73" s="38"/>
      <c r="P73" s="86">
        <f t="shared" si="3"/>
        <v>0</v>
      </c>
      <c r="Q73" s="71" t="s">
        <v>48</v>
      </c>
      <c r="T73" s="118">
        <v>65</v>
      </c>
    </row>
    <row r="74" s="118" customFormat="1" ht="22.5" spans="1:20">
      <c r="A74" s="38">
        <v>68</v>
      </c>
      <c r="B74" s="102" t="s">
        <v>49</v>
      </c>
      <c r="C74" s="71" t="s">
        <v>50</v>
      </c>
      <c r="D74" s="38" t="s">
        <v>45</v>
      </c>
      <c r="E74" s="38">
        <v>303.39</v>
      </c>
      <c r="F74" s="85" t="s">
        <v>51</v>
      </c>
      <c r="G74" s="86">
        <f>H74+N74+O74</f>
        <v>0</v>
      </c>
      <c r="H74" s="38"/>
      <c r="I74" s="62" t="s">
        <v>52</v>
      </c>
      <c r="J74" s="38" t="s">
        <v>45</v>
      </c>
      <c r="K74" s="38"/>
      <c r="L74" s="38" t="s">
        <v>47</v>
      </c>
      <c r="M74" s="86" t="s">
        <v>47</v>
      </c>
      <c r="N74" s="86"/>
      <c r="O74" s="38"/>
      <c r="P74" s="86">
        <f t="shared" ref="P74:P137" si="5">G74*E74</f>
        <v>0</v>
      </c>
      <c r="Q74" s="71" t="s">
        <v>48</v>
      </c>
      <c r="T74" s="118">
        <v>66</v>
      </c>
    </row>
    <row r="75" s="118" customFormat="1" ht="25" customHeight="1" spans="1:20">
      <c r="A75" s="38">
        <v>69</v>
      </c>
      <c r="B75" s="102" t="s">
        <v>148</v>
      </c>
      <c r="C75" s="71" t="s">
        <v>149</v>
      </c>
      <c r="D75" s="38" t="s">
        <v>55</v>
      </c>
      <c r="E75" s="38">
        <v>58</v>
      </c>
      <c r="F75" s="85" t="s">
        <v>150</v>
      </c>
      <c r="G75" s="86">
        <f>H75+M75+N75+O75</f>
        <v>0</v>
      </c>
      <c r="H75" s="38"/>
      <c r="I75" s="62" t="s">
        <v>148</v>
      </c>
      <c r="J75" s="38" t="s">
        <v>55</v>
      </c>
      <c r="K75" s="38"/>
      <c r="L75" s="38"/>
      <c r="M75" s="86">
        <f>L75*K75</f>
        <v>0</v>
      </c>
      <c r="N75" s="86"/>
      <c r="O75" s="38"/>
      <c r="P75" s="86">
        <f t="shared" si="5"/>
        <v>0</v>
      </c>
      <c r="Q75" s="71"/>
      <c r="T75" s="118">
        <v>67</v>
      </c>
    </row>
    <row r="76" s="118" customFormat="1" ht="22.5" spans="1:20">
      <c r="A76" s="38">
        <v>70</v>
      </c>
      <c r="B76" s="102" t="s">
        <v>53</v>
      </c>
      <c r="C76" s="71" t="s">
        <v>83</v>
      </c>
      <c r="D76" s="38" t="s">
        <v>55</v>
      </c>
      <c r="E76" s="38">
        <v>8.17</v>
      </c>
      <c r="F76" s="85" t="s">
        <v>56</v>
      </c>
      <c r="G76" s="86">
        <f>H76+M76+N76+O76</f>
        <v>0</v>
      </c>
      <c r="H76" s="38"/>
      <c r="I76" s="62" t="s">
        <v>84</v>
      </c>
      <c r="J76" s="38" t="s">
        <v>55</v>
      </c>
      <c r="K76" s="38"/>
      <c r="L76" s="38"/>
      <c r="M76" s="86">
        <f>L76*K76</f>
        <v>0</v>
      </c>
      <c r="N76" s="86"/>
      <c r="O76" s="38"/>
      <c r="P76" s="86">
        <f t="shared" si="5"/>
        <v>0</v>
      </c>
      <c r="Q76" s="71"/>
      <c r="T76" s="118">
        <v>68</v>
      </c>
    </row>
    <row r="77" s="118" customFormat="1" ht="45" spans="1:20">
      <c r="A77" s="38">
        <v>71</v>
      </c>
      <c r="B77" s="102" t="s">
        <v>58</v>
      </c>
      <c r="C77" s="71" t="s">
        <v>59</v>
      </c>
      <c r="D77" s="38" t="s">
        <v>45</v>
      </c>
      <c r="E77" s="38">
        <v>353.6</v>
      </c>
      <c r="F77" s="85" t="s">
        <v>60</v>
      </c>
      <c r="G77" s="86">
        <f>H77+M77+N77+O77</f>
        <v>0</v>
      </c>
      <c r="H77" s="38"/>
      <c r="I77" s="62" t="s">
        <v>61</v>
      </c>
      <c r="J77" s="38" t="s">
        <v>55</v>
      </c>
      <c r="K77" s="86"/>
      <c r="L77" s="42">
        <v>15</v>
      </c>
      <c r="M77" s="86">
        <f>L77*K77</f>
        <v>0</v>
      </c>
      <c r="N77" s="86"/>
      <c r="O77" s="38"/>
      <c r="P77" s="86">
        <f t="shared" si="5"/>
        <v>0</v>
      </c>
      <c r="Q77" s="71" t="s">
        <v>62</v>
      </c>
      <c r="T77" s="118">
        <v>69</v>
      </c>
    </row>
    <row r="78" s="118" customFormat="1" ht="45" spans="1:20">
      <c r="A78" s="38">
        <v>72</v>
      </c>
      <c r="B78" s="102" t="s">
        <v>63</v>
      </c>
      <c r="C78" s="71" t="s">
        <v>151</v>
      </c>
      <c r="D78" s="38" t="s">
        <v>55</v>
      </c>
      <c r="E78" s="38">
        <v>190.63</v>
      </c>
      <c r="F78" s="85" t="s">
        <v>65</v>
      </c>
      <c r="G78" s="86">
        <f>H78+N78+O78+M78</f>
        <v>0</v>
      </c>
      <c r="H78" s="38"/>
      <c r="I78" s="62" t="s">
        <v>66</v>
      </c>
      <c r="J78" s="38" t="s">
        <v>55</v>
      </c>
      <c r="K78" s="38"/>
      <c r="L78" s="42">
        <v>180</v>
      </c>
      <c r="M78" s="86">
        <f>K78*L78</f>
        <v>0</v>
      </c>
      <c r="N78" s="86"/>
      <c r="O78" s="38"/>
      <c r="P78" s="86">
        <f t="shared" si="5"/>
        <v>0</v>
      </c>
      <c r="Q78" s="71" t="s">
        <v>67</v>
      </c>
      <c r="T78" s="118">
        <v>70</v>
      </c>
    </row>
    <row r="79" s="118" customFormat="1" ht="11.25" spans="1:20">
      <c r="A79" s="38">
        <v>73</v>
      </c>
      <c r="B79" s="102" t="s">
        <v>68</v>
      </c>
      <c r="C79" s="71" t="s">
        <v>69</v>
      </c>
      <c r="D79" s="38" t="s">
        <v>45</v>
      </c>
      <c r="E79" s="38">
        <v>408</v>
      </c>
      <c r="F79" s="85" t="s">
        <v>70</v>
      </c>
      <c r="G79" s="86">
        <f>H79+M79+N79+O79</f>
        <v>0</v>
      </c>
      <c r="H79" s="38"/>
      <c r="I79" s="62" t="s">
        <v>71</v>
      </c>
      <c r="J79" s="38" t="s">
        <v>45</v>
      </c>
      <c r="K79" s="38"/>
      <c r="L79" s="38"/>
      <c r="M79" s="86">
        <f>L79*K79</f>
        <v>0</v>
      </c>
      <c r="N79" s="86"/>
      <c r="O79" s="38"/>
      <c r="P79" s="86">
        <f t="shared" si="5"/>
        <v>0</v>
      </c>
      <c r="Q79" s="71"/>
      <c r="T79" s="118">
        <v>71</v>
      </c>
    </row>
    <row r="80" s="118" customFormat="1" ht="56.25" spans="1:20">
      <c r="A80" s="38">
        <v>74</v>
      </c>
      <c r="B80" s="102" t="s">
        <v>152</v>
      </c>
      <c r="C80" s="71" t="s">
        <v>153</v>
      </c>
      <c r="D80" s="38" t="s">
        <v>79</v>
      </c>
      <c r="E80" s="38">
        <v>2</v>
      </c>
      <c r="F80" s="85" t="s">
        <v>152</v>
      </c>
      <c r="G80" s="86">
        <f>H80+M80+N80+O80</f>
        <v>0</v>
      </c>
      <c r="H80" s="38"/>
      <c r="I80" s="62" t="s">
        <v>154</v>
      </c>
      <c r="J80" s="38" t="s">
        <v>79</v>
      </c>
      <c r="K80" s="38"/>
      <c r="L80" s="38"/>
      <c r="M80" s="86">
        <f>L80*K80</f>
        <v>0</v>
      </c>
      <c r="N80" s="86"/>
      <c r="O80" s="38"/>
      <c r="P80" s="86">
        <f t="shared" si="5"/>
        <v>0</v>
      </c>
      <c r="Q80" s="71"/>
      <c r="T80" s="118">
        <v>72</v>
      </c>
    </row>
    <row r="81" s="118" customFormat="1" ht="56.25" spans="1:20">
      <c r="A81" s="38">
        <v>75</v>
      </c>
      <c r="B81" s="102" t="s">
        <v>152</v>
      </c>
      <c r="C81" s="71" t="s">
        <v>155</v>
      </c>
      <c r="D81" s="38" t="s">
        <v>79</v>
      </c>
      <c r="E81" s="38">
        <v>1</v>
      </c>
      <c r="F81" s="85" t="s">
        <v>152</v>
      </c>
      <c r="G81" s="86">
        <f>H81+M81+N81+O81</f>
        <v>0</v>
      </c>
      <c r="H81" s="38"/>
      <c r="I81" s="62" t="s">
        <v>156</v>
      </c>
      <c r="J81" s="38" t="s">
        <v>79</v>
      </c>
      <c r="K81" s="38"/>
      <c r="L81" s="38"/>
      <c r="M81" s="86">
        <f>L81*K81</f>
        <v>0</v>
      </c>
      <c r="N81" s="86"/>
      <c r="O81" s="38"/>
      <c r="P81" s="86">
        <f t="shared" si="5"/>
        <v>0</v>
      </c>
      <c r="Q81" s="71"/>
      <c r="T81" s="118">
        <v>73</v>
      </c>
    </row>
    <row r="82" s="118" customFormat="1" ht="45" spans="1:20">
      <c r="A82" s="38">
        <v>76</v>
      </c>
      <c r="B82" s="102" t="s">
        <v>157</v>
      </c>
      <c r="C82" s="71" t="s">
        <v>158</v>
      </c>
      <c r="D82" s="38" t="s">
        <v>45</v>
      </c>
      <c r="E82" s="38">
        <v>14.68</v>
      </c>
      <c r="F82" s="85" t="s">
        <v>87</v>
      </c>
      <c r="G82" s="86">
        <f>H82+M82+N82+O82</f>
        <v>0</v>
      </c>
      <c r="H82" s="38"/>
      <c r="I82" s="62" t="s">
        <v>88</v>
      </c>
      <c r="J82" s="38" t="s">
        <v>45</v>
      </c>
      <c r="K82" s="38"/>
      <c r="L82" s="38"/>
      <c r="M82" s="86">
        <f>L82*K82</f>
        <v>0</v>
      </c>
      <c r="N82" s="86"/>
      <c r="O82" s="38"/>
      <c r="P82" s="86">
        <f t="shared" si="5"/>
        <v>0</v>
      </c>
      <c r="Q82" s="71"/>
      <c r="T82" s="118">
        <v>74</v>
      </c>
    </row>
    <row r="83" s="118" customFormat="1" spans="1:20">
      <c r="A83" s="38">
        <v>77</v>
      </c>
      <c r="B83" s="101" t="s">
        <v>159</v>
      </c>
      <c r="C83" s="71"/>
      <c r="D83" s="38"/>
      <c r="E83" s="38"/>
      <c r="F83" s="85"/>
      <c r="G83" s="86"/>
      <c r="H83" s="38"/>
      <c r="I83" s="62"/>
      <c r="J83" s="38"/>
      <c r="K83" s="38"/>
      <c r="L83" s="38"/>
      <c r="M83" s="86"/>
      <c r="N83" s="86"/>
      <c r="O83" s="38"/>
      <c r="P83" s="86">
        <f t="shared" si="5"/>
        <v>0</v>
      </c>
      <c r="Q83" s="71"/>
      <c r="T83" s="123"/>
    </row>
    <row r="84" s="118" customFormat="1" spans="1:20">
      <c r="A84" s="38">
        <v>78</v>
      </c>
      <c r="B84" s="101" t="s">
        <v>160</v>
      </c>
      <c r="C84" s="71"/>
      <c r="D84" s="38"/>
      <c r="E84" s="38"/>
      <c r="F84" s="85"/>
      <c r="G84" s="86"/>
      <c r="H84" s="38"/>
      <c r="I84" s="62"/>
      <c r="J84" s="38"/>
      <c r="K84" s="38"/>
      <c r="L84" s="38"/>
      <c r="M84" s="86"/>
      <c r="N84" s="86"/>
      <c r="O84" s="38"/>
      <c r="P84" s="86">
        <f t="shared" si="5"/>
        <v>0</v>
      </c>
      <c r="Q84" s="71"/>
      <c r="T84" s="123"/>
    </row>
    <row r="85" s="118" customFormat="1" spans="1:20">
      <c r="A85" s="38">
        <v>79</v>
      </c>
      <c r="B85" s="101" t="s">
        <v>161</v>
      </c>
      <c r="C85" s="71"/>
      <c r="D85" s="38"/>
      <c r="E85" s="38"/>
      <c r="F85" s="85"/>
      <c r="G85" s="86"/>
      <c r="H85" s="38"/>
      <c r="I85" s="62"/>
      <c r="J85" s="38"/>
      <c r="K85" s="38"/>
      <c r="L85" s="38"/>
      <c r="M85" s="86"/>
      <c r="N85" s="86"/>
      <c r="O85" s="38"/>
      <c r="P85" s="86">
        <f t="shared" si="5"/>
        <v>0</v>
      </c>
      <c r="Q85" s="71"/>
      <c r="R85"/>
      <c r="S85"/>
      <c r="T85" s="123"/>
    </row>
    <row r="86" s="118" customFormat="1" ht="11.25" spans="1:20">
      <c r="A86" s="38">
        <v>80</v>
      </c>
      <c r="B86" s="102" t="s">
        <v>43</v>
      </c>
      <c r="C86" s="71" t="s">
        <v>44</v>
      </c>
      <c r="D86" s="38" t="s">
        <v>45</v>
      </c>
      <c r="E86" s="38">
        <v>2.16</v>
      </c>
      <c r="F86" s="85" t="s">
        <v>43</v>
      </c>
      <c r="G86" s="86">
        <f>H86+M86+N86+O86</f>
        <v>0</v>
      </c>
      <c r="H86" s="38"/>
      <c r="I86" s="62" t="s">
        <v>46</v>
      </c>
      <c r="J86" s="38" t="s">
        <v>45</v>
      </c>
      <c r="K86" s="38"/>
      <c r="L86" s="38" t="s">
        <v>47</v>
      </c>
      <c r="M86" s="86">
        <v>0</v>
      </c>
      <c r="N86" s="86"/>
      <c r="O86" s="38"/>
      <c r="P86" s="86">
        <f t="shared" si="5"/>
        <v>0</v>
      </c>
      <c r="Q86" s="71" t="s">
        <v>48</v>
      </c>
      <c r="T86" s="118">
        <v>76</v>
      </c>
    </row>
    <row r="87" s="118" customFormat="1" ht="22.5" spans="1:20">
      <c r="A87" s="38">
        <v>81</v>
      </c>
      <c r="B87" s="102" t="s">
        <v>49</v>
      </c>
      <c r="C87" s="71" t="s">
        <v>50</v>
      </c>
      <c r="D87" s="38" t="s">
        <v>45</v>
      </c>
      <c r="E87" s="38">
        <v>369.6</v>
      </c>
      <c r="F87" s="85" t="s">
        <v>51</v>
      </c>
      <c r="G87" s="86">
        <f>H87+N87+O87</f>
        <v>0</v>
      </c>
      <c r="H87" s="38"/>
      <c r="I87" s="62" t="s">
        <v>52</v>
      </c>
      <c r="J87" s="38" t="s">
        <v>45</v>
      </c>
      <c r="K87" s="38"/>
      <c r="L87" s="38" t="s">
        <v>47</v>
      </c>
      <c r="M87" s="86" t="s">
        <v>47</v>
      </c>
      <c r="N87" s="86"/>
      <c r="O87" s="38"/>
      <c r="P87" s="86">
        <f t="shared" si="5"/>
        <v>0</v>
      </c>
      <c r="Q87" s="71" t="s">
        <v>48</v>
      </c>
      <c r="T87" s="118">
        <v>77</v>
      </c>
    </row>
    <row r="88" s="118" customFormat="1" ht="33.75" spans="1:20">
      <c r="A88" s="38">
        <v>82</v>
      </c>
      <c r="B88" s="102" t="s">
        <v>162</v>
      </c>
      <c r="C88" s="71" t="s">
        <v>163</v>
      </c>
      <c r="D88" s="38" t="s">
        <v>45</v>
      </c>
      <c r="E88" s="38">
        <v>33.08</v>
      </c>
      <c r="F88" s="85" t="s">
        <v>164</v>
      </c>
      <c r="G88" s="86">
        <f>H88+M88+N88+O88</f>
        <v>0</v>
      </c>
      <c r="H88" s="38"/>
      <c r="I88" s="62" t="s">
        <v>165</v>
      </c>
      <c r="J88" s="38" t="s">
        <v>45</v>
      </c>
      <c r="K88" s="38"/>
      <c r="L88" s="42">
        <v>100</v>
      </c>
      <c r="M88" s="86">
        <f>L88*K88</f>
        <v>0</v>
      </c>
      <c r="N88" s="86"/>
      <c r="O88" s="38"/>
      <c r="P88" s="86">
        <f t="shared" si="5"/>
        <v>0</v>
      </c>
      <c r="Q88" s="71" t="s">
        <v>166</v>
      </c>
      <c r="T88" s="118">
        <v>78</v>
      </c>
    </row>
    <row r="89" s="118" customFormat="1" ht="45" spans="1:20">
      <c r="A89" s="38">
        <v>83</v>
      </c>
      <c r="B89" s="102" t="s">
        <v>58</v>
      </c>
      <c r="C89" s="71" t="s">
        <v>59</v>
      </c>
      <c r="D89" s="38" t="s">
        <v>45</v>
      </c>
      <c r="E89" s="38">
        <v>479.7</v>
      </c>
      <c r="F89" s="85" t="s">
        <v>60</v>
      </c>
      <c r="G89" s="86">
        <f>H89+M89+N89+O89</f>
        <v>0</v>
      </c>
      <c r="H89" s="38"/>
      <c r="I89" s="62" t="s">
        <v>61</v>
      </c>
      <c r="J89" s="38" t="s">
        <v>55</v>
      </c>
      <c r="K89" s="86"/>
      <c r="L89" s="42">
        <v>15</v>
      </c>
      <c r="M89" s="86">
        <f>L89*K89</f>
        <v>0</v>
      </c>
      <c r="N89" s="86"/>
      <c r="O89" s="38"/>
      <c r="P89" s="86">
        <f t="shared" si="5"/>
        <v>0</v>
      </c>
      <c r="Q89" s="71" t="s">
        <v>62</v>
      </c>
      <c r="T89" s="118">
        <v>79</v>
      </c>
    </row>
    <row r="90" s="118" customFormat="1" ht="45" spans="1:20">
      <c r="A90" s="38">
        <v>84</v>
      </c>
      <c r="B90" s="102" t="s">
        <v>85</v>
      </c>
      <c r="C90" s="71" t="s">
        <v>167</v>
      </c>
      <c r="D90" s="38" t="s">
        <v>45</v>
      </c>
      <c r="E90" s="38">
        <v>29.61</v>
      </c>
      <c r="F90" s="85" t="s">
        <v>74</v>
      </c>
      <c r="G90" s="86">
        <f>H90+M90+N90+O90</f>
        <v>0</v>
      </c>
      <c r="H90" s="38"/>
      <c r="I90" s="62" t="s">
        <v>168</v>
      </c>
      <c r="J90" s="38" t="s">
        <v>45</v>
      </c>
      <c r="K90" s="38"/>
      <c r="L90" s="42">
        <v>180</v>
      </c>
      <c r="M90" s="86">
        <f>L90*K90</f>
        <v>0</v>
      </c>
      <c r="N90" s="86"/>
      <c r="O90" s="38"/>
      <c r="P90" s="86">
        <f t="shared" si="5"/>
        <v>0</v>
      </c>
      <c r="Q90" s="71" t="s">
        <v>76</v>
      </c>
      <c r="T90" s="118">
        <v>80</v>
      </c>
    </row>
    <row r="91" s="118" customFormat="1" ht="45" spans="1:20">
      <c r="A91" s="38">
        <v>85</v>
      </c>
      <c r="B91" s="102" t="s">
        <v>63</v>
      </c>
      <c r="C91" s="71" t="s">
        <v>169</v>
      </c>
      <c r="D91" s="38" t="s">
        <v>55</v>
      </c>
      <c r="E91" s="38">
        <v>157.34</v>
      </c>
      <c r="F91" s="85" t="s">
        <v>65</v>
      </c>
      <c r="G91" s="86">
        <f>H91+N91+O91+M91</f>
        <v>0</v>
      </c>
      <c r="H91" s="38"/>
      <c r="I91" s="62" t="s">
        <v>66</v>
      </c>
      <c r="J91" s="38" t="s">
        <v>55</v>
      </c>
      <c r="K91" s="38"/>
      <c r="L91" s="42">
        <v>180</v>
      </c>
      <c r="M91" s="86">
        <f>K91*L91</f>
        <v>0</v>
      </c>
      <c r="N91" s="86"/>
      <c r="O91" s="38"/>
      <c r="P91" s="86">
        <f t="shared" si="5"/>
        <v>0</v>
      </c>
      <c r="Q91" s="71" t="s">
        <v>67</v>
      </c>
      <c r="T91" s="118">
        <v>81</v>
      </c>
    </row>
    <row r="92" s="118" customFormat="1" ht="11.25" spans="1:20">
      <c r="A92" s="38">
        <v>86</v>
      </c>
      <c r="B92" s="102" t="s">
        <v>68</v>
      </c>
      <c r="C92" s="71" t="s">
        <v>69</v>
      </c>
      <c r="D92" s="38" t="s">
        <v>45</v>
      </c>
      <c r="E92" s="38">
        <v>551.2</v>
      </c>
      <c r="F92" s="85" t="s">
        <v>70</v>
      </c>
      <c r="G92" s="86">
        <f>H92+M92+N92+O92</f>
        <v>0</v>
      </c>
      <c r="H92" s="38"/>
      <c r="I92" s="62" t="s">
        <v>71</v>
      </c>
      <c r="J92" s="38" t="s">
        <v>45</v>
      </c>
      <c r="K92" s="38"/>
      <c r="L92" s="38"/>
      <c r="M92" s="86">
        <f>L92*K92</f>
        <v>0</v>
      </c>
      <c r="N92" s="86"/>
      <c r="O92" s="38"/>
      <c r="P92" s="86">
        <f t="shared" si="5"/>
        <v>0</v>
      </c>
      <c r="Q92" s="71"/>
      <c r="T92" s="118">
        <v>82</v>
      </c>
    </row>
    <row r="93" s="118" customFormat="1" ht="45" spans="1:20">
      <c r="A93" s="38">
        <v>87</v>
      </c>
      <c r="B93" s="102" t="s">
        <v>72</v>
      </c>
      <c r="C93" s="71" t="s">
        <v>170</v>
      </c>
      <c r="D93" s="38" t="s">
        <v>45</v>
      </c>
      <c r="E93" s="38">
        <v>32.05</v>
      </c>
      <c r="F93" s="85" t="s">
        <v>60</v>
      </c>
      <c r="G93" s="86">
        <f>H93+M93+N93+O93</f>
        <v>0</v>
      </c>
      <c r="H93" s="38"/>
      <c r="I93" s="62" t="s">
        <v>61</v>
      </c>
      <c r="J93" s="38" t="s">
        <v>55</v>
      </c>
      <c r="K93" s="86"/>
      <c r="L93" s="42">
        <v>15</v>
      </c>
      <c r="M93" s="86">
        <f>L93*K93</f>
        <v>0</v>
      </c>
      <c r="N93" s="86"/>
      <c r="O93" s="38"/>
      <c r="P93" s="86">
        <f t="shared" si="5"/>
        <v>0</v>
      </c>
      <c r="Q93" s="71" t="s">
        <v>62</v>
      </c>
      <c r="T93" s="118">
        <v>83</v>
      </c>
    </row>
    <row r="94" s="118" customFormat="1" ht="56.25" spans="1:20">
      <c r="A94" s="38">
        <v>88</v>
      </c>
      <c r="B94" s="102" t="s">
        <v>171</v>
      </c>
      <c r="C94" s="71" t="s">
        <v>172</v>
      </c>
      <c r="D94" s="38" t="s">
        <v>55</v>
      </c>
      <c r="E94" s="38">
        <v>60.52</v>
      </c>
      <c r="F94" s="85" t="s">
        <v>173</v>
      </c>
      <c r="G94" s="86">
        <f>H94+M94+N94+O94</f>
        <v>0</v>
      </c>
      <c r="H94" s="38"/>
      <c r="I94" s="62" t="s">
        <v>174</v>
      </c>
      <c r="J94" s="38" t="s">
        <v>45</v>
      </c>
      <c r="K94" s="38"/>
      <c r="L94" s="42">
        <v>320</v>
      </c>
      <c r="M94" s="86">
        <f>L94*K94</f>
        <v>0</v>
      </c>
      <c r="N94" s="86"/>
      <c r="O94" s="38"/>
      <c r="P94" s="86">
        <f t="shared" si="5"/>
        <v>0</v>
      </c>
      <c r="Q94" s="71" t="s">
        <v>175</v>
      </c>
      <c r="T94" s="118">
        <v>86</v>
      </c>
    </row>
    <row r="95" s="118" customFormat="1" ht="22.5" spans="1:20">
      <c r="A95" s="38">
        <v>89</v>
      </c>
      <c r="B95" s="102" t="s">
        <v>176</v>
      </c>
      <c r="C95" s="71" t="s">
        <v>177</v>
      </c>
      <c r="D95" s="38" t="s">
        <v>79</v>
      </c>
      <c r="E95" s="38">
        <v>1</v>
      </c>
      <c r="F95" s="85" t="s">
        <v>176</v>
      </c>
      <c r="G95" s="86">
        <f>H95+M95+N95+O95</f>
        <v>0</v>
      </c>
      <c r="H95" s="38"/>
      <c r="I95" s="62" t="s">
        <v>176</v>
      </c>
      <c r="J95" s="38" t="s">
        <v>79</v>
      </c>
      <c r="K95" s="38"/>
      <c r="L95" s="38"/>
      <c r="M95" s="86">
        <f>L95*K95</f>
        <v>0</v>
      </c>
      <c r="N95" s="86"/>
      <c r="O95" s="38"/>
      <c r="P95" s="86">
        <f t="shared" si="5"/>
        <v>0</v>
      </c>
      <c r="Q95" s="71"/>
      <c r="T95" s="118">
        <v>88</v>
      </c>
    </row>
    <row r="96" s="118" customFormat="1" ht="22.5" spans="1:20">
      <c r="A96" s="38">
        <v>90</v>
      </c>
      <c r="B96" s="102" t="s">
        <v>152</v>
      </c>
      <c r="C96" s="71" t="s">
        <v>178</v>
      </c>
      <c r="D96" s="38" t="s">
        <v>79</v>
      </c>
      <c r="E96" s="38">
        <v>1</v>
      </c>
      <c r="F96" s="85" t="s">
        <v>152</v>
      </c>
      <c r="G96" s="86">
        <f>H96+M96+N96+O96</f>
        <v>0</v>
      </c>
      <c r="H96" s="38"/>
      <c r="I96" s="62" t="s">
        <v>179</v>
      </c>
      <c r="J96" s="38" t="s">
        <v>79</v>
      </c>
      <c r="K96" s="38"/>
      <c r="L96" s="38"/>
      <c r="M96" s="86">
        <f>L96*K96</f>
        <v>0</v>
      </c>
      <c r="N96" s="86"/>
      <c r="O96" s="38"/>
      <c r="P96" s="86">
        <f t="shared" si="5"/>
        <v>0</v>
      </c>
      <c r="Q96" s="71"/>
      <c r="T96" s="118">
        <v>89</v>
      </c>
    </row>
    <row r="97" s="118" customFormat="1" spans="1:20">
      <c r="A97" s="38">
        <v>91</v>
      </c>
      <c r="B97" s="101" t="s">
        <v>180</v>
      </c>
      <c r="C97" s="71"/>
      <c r="D97" s="38"/>
      <c r="E97" s="38"/>
      <c r="F97" s="85"/>
      <c r="G97" s="86"/>
      <c r="H97" s="38"/>
      <c r="I97" s="62"/>
      <c r="J97" s="38"/>
      <c r="K97" s="38"/>
      <c r="L97" s="38"/>
      <c r="M97" s="86"/>
      <c r="N97" s="86"/>
      <c r="O97" s="38"/>
      <c r="P97" s="86">
        <f t="shared" si="5"/>
        <v>0</v>
      </c>
      <c r="Q97" s="71"/>
      <c r="T97" s="123"/>
    </row>
    <row r="98" s="118" customFormat="1" ht="11.25" spans="1:20">
      <c r="A98" s="38">
        <v>92</v>
      </c>
      <c r="B98" s="102" t="s">
        <v>43</v>
      </c>
      <c r="C98" s="71" t="s">
        <v>44</v>
      </c>
      <c r="D98" s="38" t="s">
        <v>45</v>
      </c>
      <c r="E98" s="38">
        <v>1.52</v>
      </c>
      <c r="F98" s="85" t="s">
        <v>43</v>
      </c>
      <c r="G98" s="86">
        <f>H98+M98+N98+O98</f>
        <v>0</v>
      </c>
      <c r="H98" s="38"/>
      <c r="I98" s="62" t="s">
        <v>46</v>
      </c>
      <c r="J98" s="38" t="s">
        <v>45</v>
      </c>
      <c r="K98" s="38"/>
      <c r="L98" s="38" t="s">
        <v>47</v>
      </c>
      <c r="M98" s="86">
        <v>0</v>
      </c>
      <c r="N98" s="86"/>
      <c r="O98" s="38"/>
      <c r="P98" s="86">
        <f t="shared" si="5"/>
        <v>0</v>
      </c>
      <c r="Q98" s="71" t="s">
        <v>48</v>
      </c>
      <c r="T98" s="118">
        <v>92</v>
      </c>
    </row>
    <row r="99" s="118" customFormat="1" ht="22.5" spans="1:20">
      <c r="A99" s="38">
        <v>93</v>
      </c>
      <c r="B99" s="102" t="s">
        <v>181</v>
      </c>
      <c r="C99" s="71" t="s">
        <v>182</v>
      </c>
      <c r="D99" s="38" t="s">
        <v>45</v>
      </c>
      <c r="E99" s="38">
        <v>62.85</v>
      </c>
      <c r="F99" s="85" t="s">
        <v>183</v>
      </c>
      <c r="G99" s="86">
        <f t="shared" ref="G99:G102" si="6">H99+N99+O99</f>
        <v>0</v>
      </c>
      <c r="H99" s="38"/>
      <c r="I99" s="62" t="s">
        <v>184</v>
      </c>
      <c r="J99" s="38" t="s">
        <v>45</v>
      </c>
      <c r="K99" s="38"/>
      <c r="L99" s="38" t="s">
        <v>47</v>
      </c>
      <c r="M99" s="86" t="s">
        <v>47</v>
      </c>
      <c r="N99" s="86"/>
      <c r="O99" s="38"/>
      <c r="P99" s="86">
        <f t="shared" si="5"/>
        <v>0</v>
      </c>
      <c r="Q99" s="71" t="s">
        <v>185</v>
      </c>
      <c r="T99" s="118">
        <v>93</v>
      </c>
    </row>
    <row r="100" s="118" customFormat="1" ht="22.5" spans="1:20">
      <c r="A100" s="38">
        <v>94</v>
      </c>
      <c r="B100" s="102" t="s">
        <v>181</v>
      </c>
      <c r="C100" s="71" t="s">
        <v>186</v>
      </c>
      <c r="D100" s="38" t="s">
        <v>45</v>
      </c>
      <c r="E100" s="38">
        <v>12.81</v>
      </c>
      <c r="F100" s="85" t="s">
        <v>183</v>
      </c>
      <c r="G100" s="86">
        <f t="shared" si="6"/>
        <v>0</v>
      </c>
      <c r="H100" s="38"/>
      <c r="I100" s="62" t="s">
        <v>187</v>
      </c>
      <c r="J100" s="38" t="s">
        <v>45</v>
      </c>
      <c r="K100" s="38"/>
      <c r="L100" s="38" t="s">
        <v>47</v>
      </c>
      <c r="M100" s="86" t="s">
        <v>47</v>
      </c>
      <c r="N100" s="86"/>
      <c r="O100" s="38"/>
      <c r="P100" s="86">
        <f t="shared" si="5"/>
        <v>0</v>
      </c>
      <c r="Q100" s="71" t="s">
        <v>185</v>
      </c>
      <c r="T100" s="118">
        <v>94</v>
      </c>
    </row>
    <row r="101" s="118" customFormat="1" ht="22.5" spans="1:20">
      <c r="A101" s="38">
        <v>95</v>
      </c>
      <c r="B101" s="102" t="s">
        <v>188</v>
      </c>
      <c r="C101" s="71" t="s">
        <v>189</v>
      </c>
      <c r="D101" s="38" t="s">
        <v>55</v>
      </c>
      <c r="E101" s="38">
        <v>28.63</v>
      </c>
      <c r="F101" s="85" t="s">
        <v>190</v>
      </c>
      <c r="G101" s="86">
        <f t="shared" si="6"/>
        <v>0</v>
      </c>
      <c r="H101" s="38"/>
      <c r="I101" s="62" t="s">
        <v>191</v>
      </c>
      <c r="J101" s="38" t="s">
        <v>55</v>
      </c>
      <c r="K101" s="38"/>
      <c r="L101" s="38" t="s">
        <v>47</v>
      </c>
      <c r="M101" s="86" t="s">
        <v>47</v>
      </c>
      <c r="N101" s="86"/>
      <c r="O101" s="38"/>
      <c r="P101" s="86">
        <f t="shared" si="5"/>
        <v>0</v>
      </c>
      <c r="Q101" s="71" t="s">
        <v>192</v>
      </c>
      <c r="T101" s="118">
        <v>95</v>
      </c>
    </row>
    <row r="102" s="118" customFormat="1" ht="22.5" spans="1:20">
      <c r="A102" s="38">
        <v>96</v>
      </c>
      <c r="B102" s="102" t="s">
        <v>188</v>
      </c>
      <c r="C102" s="71" t="s">
        <v>193</v>
      </c>
      <c r="D102" s="38" t="s">
        <v>55</v>
      </c>
      <c r="E102" s="38">
        <v>19.62</v>
      </c>
      <c r="F102" s="85" t="s">
        <v>190</v>
      </c>
      <c r="G102" s="86">
        <f t="shared" si="6"/>
        <v>0</v>
      </c>
      <c r="H102" s="38"/>
      <c r="I102" s="62" t="s">
        <v>194</v>
      </c>
      <c r="J102" s="38" t="s">
        <v>55</v>
      </c>
      <c r="K102" s="38"/>
      <c r="L102" s="38" t="s">
        <v>47</v>
      </c>
      <c r="M102" s="86" t="s">
        <v>47</v>
      </c>
      <c r="N102" s="86"/>
      <c r="O102" s="38"/>
      <c r="P102" s="86">
        <f t="shared" si="5"/>
        <v>0</v>
      </c>
      <c r="Q102" s="71" t="s">
        <v>192</v>
      </c>
      <c r="T102" s="118">
        <v>96</v>
      </c>
    </row>
    <row r="103" s="118" customFormat="1" ht="33.75" spans="1:20">
      <c r="A103" s="38">
        <v>97</v>
      </c>
      <c r="B103" s="102" t="s">
        <v>85</v>
      </c>
      <c r="C103" s="71" t="s">
        <v>195</v>
      </c>
      <c r="D103" s="38" t="s">
        <v>45</v>
      </c>
      <c r="E103" s="38">
        <v>29.24</v>
      </c>
      <c r="F103" s="85" t="s">
        <v>196</v>
      </c>
      <c r="G103" s="86">
        <f>H103+M103+N103+O103</f>
        <v>0</v>
      </c>
      <c r="H103" s="38"/>
      <c r="I103" s="62" t="s">
        <v>197</v>
      </c>
      <c r="J103" s="38" t="s">
        <v>45</v>
      </c>
      <c r="K103" s="38"/>
      <c r="L103" s="38"/>
      <c r="M103" s="86">
        <f>L103*K103</f>
        <v>0</v>
      </c>
      <c r="N103" s="86"/>
      <c r="O103" s="38"/>
      <c r="P103" s="86">
        <f t="shared" si="5"/>
        <v>0</v>
      </c>
      <c r="Q103" s="71"/>
      <c r="T103" s="118">
        <v>97</v>
      </c>
    </row>
    <row r="104" s="118" customFormat="1" ht="22.5" spans="1:20">
      <c r="A104" s="38">
        <v>98</v>
      </c>
      <c r="B104" s="102" t="s">
        <v>198</v>
      </c>
      <c r="C104" s="71" t="s">
        <v>199</v>
      </c>
      <c r="D104" s="38" t="s">
        <v>45</v>
      </c>
      <c r="E104" s="38">
        <v>51.97</v>
      </c>
      <c r="F104" s="85" t="s">
        <v>200</v>
      </c>
      <c r="G104" s="86">
        <f>H104+M104+N104+O104</f>
        <v>0</v>
      </c>
      <c r="H104" s="38"/>
      <c r="I104" s="62" t="s">
        <v>201</v>
      </c>
      <c r="J104" s="38" t="s">
        <v>45</v>
      </c>
      <c r="K104" s="38"/>
      <c r="L104" s="38" t="s">
        <v>47</v>
      </c>
      <c r="M104" s="86">
        <v>0</v>
      </c>
      <c r="N104" s="86"/>
      <c r="O104" s="38"/>
      <c r="P104" s="86">
        <f t="shared" si="5"/>
        <v>0</v>
      </c>
      <c r="Q104" s="71" t="s">
        <v>202</v>
      </c>
      <c r="T104" s="118">
        <v>98</v>
      </c>
    </row>
    <row r="105" s="118" customFormat="1" ht="33.75" spans="1:20">
      <c r="A105" s="38">
        <v>99</v>
      </c>
      <c r="B105" s="102" t="s">
        <v>203</v>
      </c>
      <c r="C105" s="71" t="s">
        <v>204</v>
      </c>
      <c r="D105" s="38" t="s">
        <v>45</v>
      </c>
      <c r="E105" s="38">
        <v>1.6</v>
      </c>
      <c r="F105" s="85" t="s">
        <v>203</v>
      </c>
      <c r="G105" s="86">
        <f>H105+M105+N105+O105</f>
        <v>0</v>
      </c>
      <c r="H105" s="38"/>
      <c r="I105" s="62" t="s">
        <v>205</v>
      </c>
      <c r="J105" s="38" t="s">
        <v>45</v>
      </c>
      <c r="K105" s="38"/>
      <c r="L105" s="42">
        <v>350</v>
      </c>
      <c r="M105" s="86">
        <f>L105*K105</f>
        <v>0</v>
      </c>
      <c r="N105" s="86"/>
      <c r="O105" s="38"/>
      <c r="P105" s="86">
        <f t="shared" si="5"/>
        <v>0</v>
      </c>
      <c r="Q105" s="71" t="s">
        <v>206</v>
      </c>
      <c r="T105" s="118">
        <v>100</v>
      </c>
    </row>
    <row r="106" s="118" customFormat="1" ht="22.5" spans="1:20">
      <c r="A106" s="38">
        <v>100</v>
      </c>
      <c r="B106" s="102" t="s">
        <v>97</v>
      </c>
      <c r="C106" s="71" t="s">
        <v>136</v>
      </c>
      <c r="D106" s="38" t="s">
        <v>99</v>
      </c>
      <c r="E106" s="38">
        <v>3</v>
      </c>
      <c r="F106" s="85" t="s">
        <v>100</v>
      </c>
      <c r="G106" s="86">
        <f>H106+M106+N106+O106</f>
        <v>0</v>
      </c>
      <c r="H106" s="38"/>
      <c r="I106" s="62" t="s">
        <v>137</v>
      </c>
      <c r="J106" s="38" t="s">
        <v>99</v>
      </c>
      <c r="K106" s="38"/>
      <c r="L106" s="38"/>
      <c r="M106" s="86">
        <f>L106*K106</f>
        <v>0</v>
      </c>
      <c r="N106" s="86"/>
      <c r="O106" s="38"/>
      <c r="P106" s="86">
        <f t="shared" si="5"/>
        <v>0</v>
      </c>
      <c r="Q106" s="71"/>
      <c r="T106" s="118">
        <v>101</v>
      </c>
    </row>
    <row r="107" s="118" customFormat="1" ht="33.75" spans="1:20">
      <c r="A107" s="38">
        <v>101</v>
      </c>
      <c r="B107" s="102" t="s">
        <v>97</v>
      </c>
      <c r="C107" s="71" t="s">
        <v>207</v>
      </c>
      <c r="D107" s="38" t="s">
        <v>99</v>
      </c>
      <c r="E107" s="38">
        <v>3</v>
      </c>
      <c r="F107" s="85" t="s">
        <v>100</v>
      </c>
      <c r="G107" s="86">
        <f>H107+M107+N107+O107</f>
        <v>0</v>
      </c>
      <c r="H107" s="38"/>
      <c r="I107" s="62" t="s">
        <v>208</v>
      </c>
      <c r="J107" s="38" t="s">
        <v>99</v>
      </c>
      <c r="K107" s="38"/>
      <c r="L107" s="38"/>
      <c r="M107" s="86">
        <f>L107*K107</f>
        <v>0</v>
      </c>
      <c r="N107" s="86"/>
      <c r="O107" s="38"/>
      <c r="P107" s="86">
        <f t="shared" si="5"/>
        <v>0</v>
      </c>
      <c r="Q107" s="71"/>
      <c r="T107" s="118">
        <v>102</v>
      </c>
    </row>
    <row r="108" s="118" customFormat="1" spans="1:20">
      <c r="A108" s="38">
        <v>102</v>
      </c>
      <c r="B108" s="101" t="s">
        <v>209</v>
      </c>
      <c r="C108" s="71"/>
      <c r="D108" s="38"/>
      <c r="E108" s="38"/>
      <c r="F108" s="85"/>
      <c r="G108" s="86"/>
      <c r="H108" s="38"/>
      <c r="I108" s="62"/>
      <c r="J108" s="38"/>
      <c r="K108" s="38"/>
      <c r="L108" s="38"/>
      <c r="M108" s="86"/>
      <c r="N108" s="86"/>
      <c r="O108" s="38"/>
      <c r="P108" s="86">
        <f t="shared" si="5"/>
        <v>0</v>
      </c>
      <c r="Q108" s="71"/>
      <c r="T108" s="123"/>
    </row>
    <row r="109" s="118" customFormat="1" ht="11.25" spans="1:20">
      <c r="A109" s="38">
        <v>103</v>
      </c>
      <c r="B109" s="102" t="s">
        <v>43</v>
      </c>
      <c r="C109" s="71" t="s">
        <v>44</v>
      </c>
      <c r="D109" s="38" t="s">
        <v>45</v>
      </c>
      <c r="E109" s="38">
        <v>1.79</v>
      </c>
      <c r="F109" s="85" t="s">
        <v>43</v>
      </c>
      <c r="G109" s="86">
        <f>H109+M109+N109+O109</f>
        <v>0</v>
      </c>
      <c r="H109" s="38"/>
      <c r="I109" s="62" t="s">
        <v>46</v>
      </c>
      <c r="J109" s="38" t="s">
        <v>45</v>
      </c>
      <c r="K109" s="38"/>
      <c r="L109" s="38" t="s">
        <v>47</v>
      </c>
      <c r="M109" s="86">
        <v>0</v>
      </c>
      <c r="N109" s="86"/>
      <c r="O109" s="38"/>
      <c r="P109" s="86">
        <f t="shared" si="5"/>
        <v>0</v>
      </c>
      <c r="Q109" s="71" t="s">
        <v>48</v>
      </c>
      <c r="T109" s="118">
        <v>103</v>
      </c>
    </row>
    <row r="110" s="118" customFormat="1" ht="22.5" spans="1:20">
      <c r="A110" s="38">
        <v>104</v>
      </c>
      <c r="B110" s="102" t="s">
        <v>181</v>
      </c>
      <c r="C110" s="71" t="s">
        <v>182</v>
      </c>
      <c r="D110" s="38" t="s">
        <v>45</v>
      </c>
      <c r="E110" s="38">
        <v>29.24</v>
      </c>
      <c r="F110" s="85" t="s">
        <v>183</v>
      </c>
      <c r="G110" s="86">
        <f>H110+N110+O110</f>
        <v>0</v>
      </c>
      <c r="H110" s="38"/>
      <c r="I110" s="62" t="s">
        <v>184</v>
      </c>
      <c r="J110" s="38" t="s">
        <v>45</v>
      </c>
      <c r="K110" s="38"/>
      <c r="L110" s="38" t="s">
        <v>47</v>
      </c>
      <c r="M110" s="86" t="s">
        <v>47</v>
      </c>
      <c r="N110" s="86"/>
      <c r="O110" s="38"/>
      <c r="P110" s="86">
        <f t="shared" si="5"/>
        <v>0</v>
      </c>
      <c r="Q110" s="71" t="s">
        <v>185</v>
      </c>
      <c r="T110" s="118">
        <v>104</v>
      </c>
    </row>
    <row r="111" s="118" customFormat="1" ht="22.5" spans="1:20">
      <c r="A111" s="38">
        <v>105</v>
      </c>
      <c r="B111" s="102" t="s">
        <v>188</v>
      </c>
      <c r="C111" s="71" t="s">
        <v>189</v>
      </c>
      <c r="D111" s="38" t="s">
        <v>55</v>
      </c>
      <c r="E111" s="38">
        <v>31.8</v>
      </c>
      <c r="F111" s="85" t="s">
        <v>190</v>
      </c>
      <c r="G111" s="86">
        <f>H111+N111+O111</f>
        <v>0</v>
      </c>
      <c r="H111" s="38"/>
      <c r="I111" s="62" t="s">
        <v>191</v>
      </c>
      <c r="J111" s="38" t="s">
        <v>55</v>
      </c>
      <c r="K111" s="38"/>
      <c r="L111" s="38" t="s">
        <v>47</v>
      </c>
      <c r="M111" s="86" t="s">
        <v>47</v>
      </c>
      <c r="N111" s="86"/>
      <c r="O111" s="38"/>
      <c r="P111" s="86">
        <f t="shared" si="5"/>
        <v>0</v>
      </c>
      <c r="Q111" s="71" t="s">
        <v>192</v>
      </c>
      <c r="T111" s="118">
        <v>105</v>
      </c>
    </row>
    <row r="112" s="118" customFormat="1" ht="33.75" spans="1:20">
      <c r="A112" s="38">
        <v>106</v>
      </c>
      <c r="B112" s="102" t="s">
        <v>85</v>
      </c>
      <c r="C112" s="71" t="s">
        <v>195</v>
      </c>
      <c r="D112" s="38" t="s">
        <v>45</v>
      </c>
      <c r="E112" s="38">
        <v>29.24</v>
      </c>
      <c r="F112" s="85" t="s">
        <v>196</v>
      </c>
      <c r="G112" s="86">
        <f>H112+M112+N112+O112</f>
        <v>0</v>
      </c>
      <c r="H112" s="38"/>
      <c r="I112" s="62" t="s">
        <v>197</v>
      </c>
      <c r="J112" s="38" t="s">
        <v>45</v>
      </c>
      <c r="K112" s="38"/>
      <c r="L112" s="38"/>
      <c r="M112" s="86">
        <f>L112*K112</f>
        <v>0</v>
      </c>
      <c r="N112" s="86"/>
      <c r="O112" s="38"/>
      <c r="P112" s="86">
        <f t="shared" si="5"/>
        <v>0</v>
      </c>
      <c r="Q112" s="71"/>
      <c r="T112" s="118">
        <v>106</v>
      </c>
    </row>
    <row r="113" s="118" customFormat="1" ht="33.75" spans="1:20">
      <c r="A113" s="38">
        <v>107</v>
      </c>
      <c r="B113" s="102" t="s">
        <v>203</v>
      </c>
      <c r="C113" s="71" t="s">
        <v>204</v>
      </c>
      <c r="D113" s="38" t="s">
        <v>45</v>
      </c>
      <c r="E113" s="38">
        <v>0.8</v>
      </c>
      <c r="F113" s="85" t="s">
        <v>203</v>
      </c>
      <c r="G113" s="86">
        <f>H113+M113+N113+O113</f>
        <v>0</v>
      </c>
      <c r="H113" s="38"/>
      <c r="I113" s="62" t="s">
        <v>205</v>
      </c>
      <c r="J113" s="38" t="s">
        <v>45</v>
      </c>
      <c r="K113" s="38"/>
      <c r="L113" s="42">
        <v>350</v>
      </c>
      <c r="M113" s="86">
        <f>L113*K113</f>
        <v>0</v>
      </c>
      <c r="N113" s="86"/>
      <c r="O113" s="38"/>
      <c r="P113" s="86">
        <f t="shared" si="5"/>
        <v>0</v>
      </c>
      <c r="Q113" s="71" t="s">
        <v>206</v>
      </c>
      <c r="T113" s="118">
        <v>108</v>
      </c>
    </row>
    <row r="114" s="118" customFormat="1" ht="33.75" spans="1:20">
      <c r="A114" s="38">
        <v>108</v>
      </c>
      <c r="B114" s="102" t="s">
        <v>97</v>
      </c>
      <c r="C114" s="71" t="s">
        <v>207</v>
      </c>
      <c r="D114" s="38" t="s">
        <v>99</v>
      </c>
      <c r="E114" s="38">
        <v>2</v>
      </c>
      <c r="F114" s="85" t="s">
        <v>100</v>
      </c>
      <c r="G114" s="86">
        <f>H114+M114+N114+O114</f>
        <v>0</v>
      </c>
      <c r="H114" s="38"/>
      <c r="I114" s="62" t="s">
        <v>208</v>
      </c>
      <c r="J114" s="38" t="s">
        <v>99</v>
      </c>
      <c r="K114" s="38"/>
      <c r="L114" s="38"/>
      <c r="M114" s="86">
        <f>L114*K114</f>
        <v>0</v>
      </c>
      <c r="N114" s="86"/>
      <c r="O114" s="38"/>
      <c r="P114" s="86">
        <f t="shared" si="5"/>
        <v>0</v>
      </c>
      <c r="Q114" s="71"/>
      <c r="T114" s="118">
        <v>109</v>
      </c>
    </row>
    <row r="115" s="118" customFormat="1" spans="1:20">
      <c r="A115" s="38">
        <v>109</v>
      </c>
      <c r="B115" s="101" t="s">
        <v>210</v>
      </c>
      <c r="C115" s="71"/>
      <c r="D115" s="38"/>
      <c r="E115" s="38"/>
      <c r="F115" s="85"/>
      <c r="G115" s="86"/>
      <c r="H115" s="38"/>
      <c r="I115" s="62"/>
      <c r="J115" s="38"/>
      <c r="K115" s="38"/>
      <c r="L115" s="38"/>
      <c r="M115" s="86"/>
      <c r="N115" s="86"/>
      <c r="O115" s="38"/>
      <c r="P115" s="86">
        <f t="shared" si="5"/>
        <v>0</v>
      </c>
      <c r="Q115" s="71"/>
      <c r="T115" s="123"/>
    </row>
    <row r="116" s="118" customFormat="1" spans="1:20">
      <c r="A116" s="38">
        <v>110</v>
      </c>
      <c r="B116" s="102" t="s">
        <v>43</v>
      </c>
      <c r="C116" s="71" t="s">
        <v>44</v>
      </c>
      <c r="D116" s="38" t="s">
        <v>45</v>
      </c>
      <c r="E116" s="38">
        <v>1.19</v>
      </c>
      <c r="F116" s="85" t="s">
        <v>43</v>
      </c>
      <c r="G116" s="86">
        <f>H116+M116+N116+O116</f>
        <v>0</v>
      </c>
      <c r="H116" s="38"/>
      <c r="I116" s="62" t="s">
        <v>46</v>
      </c>
      <c r="J116" s="38" t="s">
        <v>45</v>
      </c>
      <c r="K116" s="38"/>
      <c r="L116" s="38" t="s">
        <v>47</v>
      </c>
      <c r="M116" s="86">
        <v>0</v>
      </c>
      <c r="N116" s="86"/>
      <c r="O116" s="38"/>
      <c r="P116" s="86">
        <f t="shared" si="5"/>
        <v>0</v>
      </c>
      <c r="Q116" s="71" t="s">
        <v>48</v>
      </c>
      <c r="R116" s="123"/>
      <c r="S116" s="123"/>
      <c r="T116" s="118">
        <v>111</v>
      </c>
    </row>
    <row r="117" s="118" customFormat="1" ht="22.5" spans="1:20">
      <c r="A117" s="38">
        <v>111</v>
      </c>
      <c r="B117" s="102" t="s">
        <v>49</v>
      </c>
      <c r="C117" s="71" t="s">
        <v>104</v>
      </c>
      <c r="D117" s="38" t="s">
        <v>45</v>
      </c>
      <c r="E117" s="38">
        <v>41.64</v>
      </c>
      <c r="F117" s="85" t="s">
        <v>51</v>
      </c>
      <c r="G117" s="86">
        <f>H117+N117+O117</f>
        <v>0</v>
      </c>
      <c r="H117" s="38"/>
      <c r="I117" s="62" t="s">
        <v>105</v>
      </c>
      <c r="J117" s="38" t="s">
        <v>45</v>
      </c>
      <c r="K117" s="38"/>
      <c r="L117" s="38" t="s">
        <v>47</v>
      </c>
      <c r="M117" s="86" t="s">
        <v>47</v>
      </c>
      <c r="N117" s="86"/>
      <c r="O117" s="38"/>
      <c r="P117" s="86">
        <f t="shared" si="5"/>
        <v>0</v>
      </c>
      <c r="Q117" s="71" t="s">
        <v>48</v>
      </c>
      <c r="T117" s="118">
        <v>112</v>
      </c>
    </row>
    <row r="118" s="118" customFormat="1" ht="45" spans="1:20">
      <c r="A118" s="38">
        <v>112</v>
      </c>
      <c r="B118" s="102" t="s">
        <v>85</v>
      </c>
      <c r="C118" s="71" t="s">
        <v>134</v>
      </c>
      <c r="D118" s="38" t="s">
        <v>45</v>
      </c>
      <c r="E118" s="38">
        <v>41.64</v>
      </c>
      <c r="F118" s="85" t="s">
        <v>87</v>
      </c>
      <c r="G118" s="86">
        <f>H118+M118+N118+O118</f>
        <v>0</v>
      </c>
      <c r="H118" s="38"/>
      <c r="I118" s="62" t="s">
        <v>107</v>
      </c>
      <c r="J118" s="38" t="s">
        <v>45</v>
      </c>
      <c r="K118" s="38"/>
      <c r="L118" s="38"/>
      <c r="M118" s="86">
        <f>L118*K118</f>
        <v>0</v>
      </c>
      <c r="N118" s="86"/>
      <c r="O118" s="38"/>
      <c r="P118" s="86">
        <f t="shared" si="5"/>
        <v>0</v>
      </c>
      <c r="Q118" s="71"/>
      <c r="R118"/>
      <c r="S118"/>
      <c r="T118" s="118">
        <v>113</v>
      </c>
    </row>
    <row r="119" s="118" customFormat="1" ht="11.25" spans="1:20">
      <c r="A119" s="38">
        <v>113</v>
      </c>
      <c r="B119" s="102" t="s">
        <v>90</v>
      </c>
      <c r="C119" s="71" t="s">
        <v>91</v>
      </c>
      <c r="D119" s="38" t="s">
        <v>79</v>
      </c>
      <c r="E119" s="38">
        <v>13</v>
      </c>
      <c r="F119" s="85"/>
      <c r="G119" s="86">
        <f>H119+M119+N119+O119</f>
        <v>0</v>
      </c>
      <c r="H119" s="38"/>
      <c r="I119" s="85" t="s">
        <v>47</v>
      </c>
      <c r="J119" s="38"/>
      <c r="K119" s="38"/>
      <c r="L119" s="85" t="s">
        <v>47</v>
      </c>
      <c r="M119" s="86">
        <v>0</v>
      </c>
      <c r="N119" s="86"/>
      <c r="O119" s="38"/>
      <c r="P119" s="86">
        <f t="shared" si="5"/>
        <v>0</v>
      </c>
      <c r="Q119" s="71"/>
      <c r="T119" s="118">
        <v>114</v>
      </c>
    </row>
    <row r="120" s="118" customFormat="1" ht="22.5" spans="1:20">
      <c r="A120" s="38">
        <v>114</v>
      </c>
      <c r="B120" s="102" t="s">
        <v>108</v>
      </c>
      <c r="C120" s="71" t="s">
        <v>109</v>
      </c>
      <c r="D120" s="38" t="s">
        <v>45</v>
      </c>
      <c r="E120" s="38">
        <v>123.32</v>
      </c>
      <c r="F120" s="85" t="s">
        <v>51</v>
      </c>
      <c r="G120" s="86">
        <f>H120+N120+O120</f>
        <v>0</v>
      </c>
      <c r="H120" s="38"/>
      <c r="I120" s="62" t="s">
        <v>105</v>
      </c>
      <c r="J120" s="38" t="s">
        <v>45</v>
      </c>
      <c r="K120" s="38"/>
      <c r="L120" s="38" t="s">
        <v>47</v>
      </c>
      <c r="M120" s="86" t="s">
        <v>47</v>
      </c>
      <c r="N120" s="86"/>
      <c r="O120" s="38"/>
      <c r="P120" s="86">
        <f t="shared" si="5"/>
        <v>0</v>
      </c>
      <c r="Q120" s="71" t="s">
        <v>48</v>
      </c>
      <c r="T120" s="118">
        <v>115</v>
      </c>
    </row>
    <row r="121" s="118" customFormat="1" ht="67.5" spans="1:20">
      <c r="A121" s="38">
        <v>115</v>
      </c>
      <c r="B121" s="102" t="s">
        <v>114</v>
      </c>
      <c r="C121" s="71" t="s">
        <v>211</v>
      </c>
      <c r="D121" s="38" t="s">
        <v>45</v>
      </c>
      <c r="E121" s="38">
        <v>1.53</v>
      </c>
      <c r="F121" s="85" t="s">
        <v>51</v>
      </c>
      <c r="G121" s="86">
        <f t="shared" ref="G121:G129" si="7">H121+M121+N121+O121</f>
        <v>0</v>
      </c>
      <c r="H121" s="38"/>
      <c r="I121" s="62" t="s">
        <v>116</v>
      </c>
      <c r="J121" s="38" t="s">
        <v>45</v>
      </c>
      <c r="K121" s="38"/>
      <c r="L121" s="42">
        <v>350</v>
      </c>
      <c r="M121" s="86">
        <f t="shared" ref="M121:M129" si="8">L121*K121</f>
        <v>0</v>
      </c>
      <c r="N121" s="86"/>
      <c r="O121" s="38"/>
      <c r="P121" s="86">
        <f t="shared" si="5"/>
        <v>0</v>
      </c>
      <c r="Q121" s="71" t="s">
        <v>117</v>
      </c>
      <c r="T121" s="118">
        <v>116</v>
      </c>
    </row>
    <row r="122" s="118" customFormat="1" ht="22.5" spans="1:20">
      <c r="A122" s="38">
        <v>116</v>
      </c>
      <c r="B122" s="102" t="s">
        <v>110</v>
      </c>
      <c r="C122" s="71" t="s">
        <v>111</v>
      </c>
      <c r="D122" s="38" t="s">
        <v>55</v>
      </c>
      <c r="E122" s="38">
        <v>6.84</v>
      </c>
      <c r="F122" s="85" t="s">
        <v>112</v>
      </c>
      <c r="G122" s="86">
        <f t="shared" si="7"/>
        <v>0</v>
      </c>
      <c r="H122" s="38"/>
      <c r="I122" s="62" t="s">
        <v>113</v>
      </c>
      <c r="J122" s="38" t="s">
        <v>55</v>
      </c>
      <c r="K122" s="38"/>
      <c r="L122" s="38"/>
      <c r="M122" s="86">
        <f t="shared" si="8"/>
        <v>0</v>
      </c>
      <c r="N122" s="86"/>
      <c r="O122" s="38"/>
      <c r="P122" s="86">
        <f t="shared" si="5"/>
        <v>0</v>
      </c>
      <c r="Q122" s="71"/>
      <c r="T122" s="118">
        <v>117</v>
      </c>
    </row>
    <row r="123" s="118" customFormat="1" ht="22.5" spans="1:20">
      <c r="A123" s="38">
        <v>117</v>
      </c>
      <c r="B123" s="102" t="s">
        <v>97</v>
      </c>
      <c r="C123" s="71" t="s">
        <v>212</v>
      </c>
      <c r="D123" s="38" t="s">
        <v>99</v>
      </c>
      <c r="E123" s="38">
        <v>4</v>
      </c>
      <c r="F123" s="85" t="s">
        <v>100</v>
      </c>
      <c r="G123" s="86">
        <f t="shared" si="7"/>
        <v>0</v>
      </c>
      <c r="H123" s="38"/>
      <c r="I123" s="62" t="s">
        <v>137</v>
      </c>
      <c r="J123" s="38" t="s">
        <v>99</v>
      </c>
      <c r="K123" s="38"/>
      <c r="L123" s="38"/>
      <c r="M123" s="86">
        <f t="shared" si="8"/>
        <v>0</v>
      </c>
      <c r="N123" s="86"/>
      <c r="O123" s="38"/>
      <c r="P123" s="86">
        <f t="shared" si="5"/>
        <v>0</v>
      </c>
      <c r="Q123" s="71"/>
      <c r="T123" s="118">
        <v>118</v>
      </c>
    </row>
    <row r="124" s="118" customFormat="1" ht="25" customHeight="1" spans="1:20">
      <c r="A124" s="38">
        <v>118</v>
      </c>
      <c r="B124" s="102" t="s">
        <v>118</v>
      </c>
      <c r="C124" s="71" t="s">
        <v>119</v>
      </c>
      <c r="D124" s="38" t="s">
        <v>79</v>
      </c>
      <c r="E124" s="38">
        <v>8</v>
      </c>
      <c r="F124" s="85" t="s">
        <v>120</v>
      </c>
      <c r="G124" s="86">
        <f t="shared" si="7"/>
        <v>0</v>
      </c>
      <c r="H124" s="38"/>
      <c r="I124" s="110" t="s">
        <v>120</v>
      </c>
      <c r="J124" s="38" t="s">
        <v>79</v>
      </c>
      <c r="K124" s="38"/>
      <c r="L124" s="38"/>
      <c r="M124" s="86">
        <f t="shared" si="8"/>
        <v>0</v>
      </c>
      <c r="N124" s="86"/>
      <c r="O124" s="38"/>
      <c r="P124" s="86">
        <f t="shared" si="5"/>
        <v>0</v>
      </c>
      <c r="Q124" s="71"/>
      <c r="T124" s="118">
        <v>119</v>
      </c>
    </row>
    <row r="125" s="118" customFormat="1" ht="22.5" spans="1:20">
      <c r="A125" s="38">
        <v>119</v>
      </c>
      <c r="B125" s="102" t="s">
        <v>121</v>
      </c>
      <c r="C125" s="71" t="s">
        <v>122</v>
      </c>
      <c r="D125" s="38" t="s">
        <v>45</v>
      </c>
      <c r="E125" s="38">
        <v>2.16</v>
      </c>
      <c r="F125" s="85" t="s">
        <v>123</v>
      </c>
      <c r="G125" s="86">
        <f t="shared" si="7"/>
        <v>0</v>
      </c>
      <c r="H125" s="38"/>
      <c r="I125" s="62" t="s">
        <v>124</v>
      </c>
      <c r="J125" s="38" t="s">
        <v>45</v>
      </c>
      <c r="K125" s="38"/>
      <c r="L125" s="38"/>
      <c r="M125" s="86">
        <f t="shared" si="8"/>
        <v>0</v>
      </c>
      <c r="N125" s="86"/>
      <c r="O125" s="38"/>
      <c r="P125" s="86">
        <f t="shared" si="5"/>
        <v>0</v>
      </c>
      <c r="Q125" s="71"/>
      <c r="T125" s="118">
        <v>120</v>
      </c>
    </row>
    <row r="126" s="118" customFormat="1" ht="11.25" spans="1:20">
      <c r="A126" s="38">
        <v>120</v>
      </c>
      <c r="B126" s="102" t="s">
        <v>128</v>
      </c>
      <c r="C126" s="71" t="s">
        <v>129</v>
      </c>
      <c r="D126" s="38" t="s">
        <v>130</v>
      </c>
      <c r="E126" s="38">
        <v>1</v>
      </c>
      <c r="F126" s="85" t="s">
        <v>131</v>
      </c>
      <c r="G126" s="86">
        <f t="shared" si="7"/>
        <v>0</v>
      </c>
      <c r="H126" s="38"/>
      <c r="I126" s="62" t="s">
        <v>213</v>
      </c>
      <c r="J126" s="38" t="s">
        <v>143</v>
      </c>
      <c r="K126" s="38"/>
      <c r="L126" s="38"/>
      <c r="M126" s="86">
        <f t="shared" si="8"/>
        <v>0</v>
      </c>
      <c r="N126" s="86"/>
      <c r="O126" s="38"/>
      <c r="P126" s="86">
        <f t="shared" si="5"/>
        <v>0</v>
      </c>
      <c r="Q126" s="71"/>
      <c r="T126" s="118">
        <v>121</v>
      </c>
    </row>
    <row r="127" s="118" customFormat="1" spans="1:20">
      <c r="A127" s="38">
        <v>121</v>
      </c>
      <c r="B127" s="102" t="s">
        <v>128</v>
      </c>
      <c r="C127" s="71" t="s">
        <v>132</v>
      </c>
      <c r="D127" s="38" t="s">
        <v>130</v>
      </c>
      <c r="E127" s="38">
        <v>1</v>
      </c>
      <c r="F127" s="85" t="s">
        <v>131</v>
      </c>
      <c r="G127" s="86">
        <f t="shared" si="7"/>
        <v>0</v>
      </c>
      <c r="H127" s="38"/>
      <c r="I127" s="62" t="s">
        <v>214</v>
      </c>
      <c r="J127" s="38" t="s">
        <v>143</v>
      </c>
      <c r="K127" s="38"/>
      <c r="L127" s="38"/>
      <c r="M127" s="86">
        <f t="shared" si="8"/>
        <v>0</v>
      </c>
      <c r="N127" s="86"/>
      <c r="O127" s="38"/>
      <c r="P127" s="86">
        <f t="shared" si="5"/>
        <v>0</v>
      </c>
      <c r="Q127" s="71"/>
      <c r="R127"/>
      <c r="S127"/>
      <c r="T127" s="118">
        <v>122</v>
      </c>
    </row>
    <row r="128" s="118" customFormat="1" ht="33.75" spans="1:20">
      <c r="A128" s="38">
        <v>122</v>
      </c>
      <c r="B128" s="102" t="s">
        <v>138</v>
      </c>
      <c r="C128" s="71" t="s">
        <v>139</v>
      </c>
      <c r="D128" s="38" t="s">
        <v>140</v>
      </c>
      <c r="E128" s="38">
        <v>8</v>
      </c>
      <c r="F128" s="85" t="s">
        <v>138</v>
      </c>
      <c r="G128" s="86">
        <f t="shared" si="7"/>
        <v>0</v>
      </c>
      <c r="H128" s="38"/>
      <c r="I128" s="62" t="s">
        <v>141</v>
      </c>
      <c r="J128" s="38" t="s">
        <v>140</v>
      </c>
      <c r="K128" s="38"/>
      <c r="L128" s="38"/>
      <c r="M128" s="86">
        <f t="shared" si="8"/>
        <v>0</v>
      </c>
      <c r="N128" s="86"/>
      <c r="O128" s="38"/>
      <c r="P128" s="86">
        <f t="shared" si="5"/>
        <v>0</v>
      </c>
      <c r="Q128" s="71"/>
      <c r="T128" s="118">
        <v>123</v>
      </c>
    </row>
    <row r="129" s="118" customFormat="1" ht="22.5" spans="1:20">
      <c r="A129" s="38">
        <v>123</v>
      </c>
      <c r="B129" s="102" t="s">
        <v>138</v>
      </c>
      <c r="C129" s="71" t="s">
        <v>142</v>
      </c>
      <c r="D129" s="38" t="s">
        <v>143</v>
      </c>
      <c r="E129" s="38">
        <v>2</v>
      </c>
      <c r="F129" s="85" t="s">
        <v>144</v>
      </c>
      <c r="G129" s="86">
        <f t="shared" si="7"/>
        <v>0</v>
      </c>
      <c r="H129" s="38"/>
      <c r="I129" s="62" t="s">
        <v>144</v>
      </c>
      <c r="J129" s="38" t="s">
        <v>143</v>
      </c>
      <c r="K129" s="38"/>
      <c r="L129" s="38"/>
      <c r="M129" s="86">
        <f t="shared" si="8"/>
        <v>0</v>
      </c>
      <c r="N129" s="86"/>
      <c r="O129" s="38"/>
      <c r="P129" s="86">
        <f t="shared" si="5"/>
        <v>0</v>
      </c>
      <c r="Q129" s="71"/>
      <c r="T129" s="118">
        <v>124</v>
      </c>
    </row>
    <row r="130" s="118" customFormat="1" ht="11.25" spans="1:17">
      <c r="A130" s="38">
        <v>124</v>
      </c>
      <c r="B130" s="101" t="s">
        <v>215</v>
      </c>
      <c r="C130" s="71"/>
      <c r="D130" s="38"/>
      <c r="E130" s="38"/>
      <c r="F130" s="85"/>
      <c r="G130" s="86"/>
      <c r="H130" s="38"/>
      <c r="I130" s="62"/>
      <c r="J130" s="38"/>
      <c r="K130" s="38"/>
      <c r="L130" s="38"/>
      <c r="M130" s="86"/>
      <c r="N130" s="86"/>
      <c r="O130" s="38"/>
      <c r="P130" s="86">
        <f t="shared" si="5"/>
        <v>0</v>
      </c>
      <c r="Q130" s="71"/>
    </row>
    <row r="131" s="118" customFormat="1" ht="11.25" spans="1:17">
      <c r="A131" s="38">
        <v>125</v>
      </c>
      <c r="B131" s="101" t="s">
        <v>216</v>
      </c>
      <c r="C131" s="71"/>
      <c r="D131" s="38"/>
      <c r="E131" s="38"/>
      <c r="F131" s="85"/>
      <c r="G131" s="86"/>
      <c r="H131" s="38"/>
      <c r="I131" s="62"/>
      <c r="J131" s="38"/>
      <c r="K131" s="38"/>
      <c r="L131" s="38"/>
      <c r="M131" s="86"/>
      <c r="N131" s="86"/>
      <c r="O131" s="38"/>
      <c r="P131" s="86">
        <f t="shared" si="5"/>
        <v>0</v>
      </c>
      <c r="Q131" s="71"/>
    </row>
    <row r="132" s="118" customFormat="1" ht="11.25" spans="1:20">
      <c r="A132" s="38">
        <v>126</v>
      </c>
      <c r="B132" s="102" t="s">
        <v>43</v>
      </c>
      <c r="C132" s="71" t="s">
        <v>44</v>
      </c>
      <c r="D132" s="38" t="s">
        <v>45</v>
      </c>
      <c r="E132" s="38">
        <v>1.19</v>
      </c>
      <c r="F132" s="85" t="s">
        <v>43</v>
      </c>
      <c r="G132" s="86">
        <f>H132+M132+N132+O132</f>
        <v>0</v>
      </c>
      <c r="H132" s="38"/>
      <c r="I132" s="62" t="s">
        <v>46</v>
      </c>
      <c r="J132" s="38" t="s">
        <v>45</v>
      </c>
      <c r="K132" s="38"/>
      <c r="L132" s="38" t="s">
        <v>47</v>
      </c>
      <c r="M132" s="86">
        <v>0</v>
      </c>
      <c r="N132" s="86"/>
      <c r="O132" s="38"/>
      <c r="P132" s="86">
        <f t="shared" si="5"/>
        <v>0</v>
      </c>
      <c r="Q132" s="71" t="s">
        <v>48</v>
      </c>
      <c r="T132" s="118">
        <v>125</v>
      </c>
    </row>
    <row r="133" s="118" customFormat="1" ht="22.5" spans="1:20">
      <c r="A133" s="38">
        <v>127</v>
      </c>
      <c r="B133" s="102" t="s">
        <v>49</v>
      </c>
      <c r="C133" s="71" t="s">
        <v>50</v>
      </c>
      <c r="D133" s="38" t="s">
        <v>45</v>
      </c>
      <c r="E133" s="38">
        <v>441.85</v>
      </c>
      <c r="F133" s="85" t="s">
        <v>51</v>
      </c>
      <c r="G133" s="86">
        <f>H133+N133+O133</f>
        <v>0</v>
      </c>
      <c r="H133" s="38"/>
      <c r="I133" s="62" t="s">
        <v>52</v>
      </c>
      <c r="J133" s="38" t="s">
        <v>45</v>
      </c>
      <c r="K133" s="38"/>
      <c r="L133" s="38" t="s">
        <v>47</v>
      </c>
      <c r="M133" s="86" t="s">
        <v>47</v>
      </c>
      <c r="N133" s="86"/>
      <c r="O133" s="38"/>
      <c r="P133" s="86">
        <f t="shared" si="5"/>
        <v>0</v>
      </c>
      <c r="Q133" s="71" t="s">
        <v>48</v>
      </c>
      <c r="T133" s="118">
        <v>126</v>
      </c>
    </row>
    <row r="134" s="118" customFormat="1" ht="45" spans="1:20">
      <c r="A134" s="38">
        <v>128</v>
      </c>
      <c r="B134" s="102" t="s">
        <v>58</v>
      </c>
      <c r="C134" s="71" t="s">
        <v>59</v>
      </c>
      <c r="D134" s="38" t="s">
        <v>45</v>
      </c>
      <c r="E134" s="38">
        <v>482.3</v>
      </c>
      <c r="F134" s="85" t="s">
        <v>60</v>
      </c>
      <c r="G134" s="86">
        <f>H134+M134+N134+O134</f>
        <v>0</v>
      </c>
      <c r="H134" s="38"/>
      <c r="I134" s="62" t="s">
        <v>61</v>
      </c>
      <c r="J134" s="38" t="s">
        <v>55</v>
      </c>
      <c r="K134" s="86"/>
      <c r="L134" s="42">
        <v>15</v>
      </c>
      <c r="M134" s="86">
        <f>L134*K134</f>
        <v>0</v>
      </c>
      <c r="N134" s="86"/>
      <c r="O134" s="38"/>
      <c r="P134" s="86">
        <f t="shared" si="5"/>
        <v>0</v>
      </c>
      <c r="Q134" s="71" t="s">
        <v>62</v>
      </c>
      <c r="T134" s="118">
        <v>127</v>
      </c>
    </row>
    <row r="135" s="118" customFormat="1" ht="45" spans="1:20">
      <c r="A135" s="38">
        <v>129</v>
      </c>
      <c r="B135" s="102" t="s">
        <v>85</v>
      </c>
      <c r="C135" s="71" t="s">
        <v>167</v>
      </c>
      <c r="D135" s="38" t="s">
        <v>45</v>
      </c>
      <c r="E135" s="38">
        <v>31</v>
      </c>
      <c r="F135" s="85" t="s">
        <v>74</v>
      </c>
      <c r="G135" s="86">
        <f>H135+M135+N135+O135</f>
        <v>0</v>
      </c>
      <c r="H135" s="38"/>
      <c r="I135" s="62" t="s">
        <v>168</v>
      </c>
      <c r="J135" s="38" t="s">
        <v>45</v>
      </c>
      <c r="K135" s="38"/>
      <c r="L135" s="42">
        <v>180</v>
      </c>
      <c r="M135" s="86">
        <f>L135*K135</f>
        <v>0</v>
      </c>
      <c r="N135" s="86"/>
      <c r="O135" s="38"/>
      <c r="P135" s="86">
        <f t="shared" si="5"/>
        <v>0</v>
      </c>
      <c r="Q135" s="71" t="s">
        <v>76</v>
      </c>
      <c r="T135" s="118">
        <v>128</v>
      </c>
    </row>
    <row r="136" s="118" customFormat="1" ht="45" spans="1:20">
      <c r="A136" s="38">
        <v>130</v>
      </c>
      <c r="B136" s="102" t="s">
        <v>63</v>
      </c>
      <c r="C136" s="71" t="s">
        <v>64</v>
      </c>
      <c r="D136" s="38" t="s">
        <v>55</v>
      </c>
      <c r="E136" s="38">
        <v>157.72</v>
      </c>
      <c r="F136" s="85" t="s">
        <v>65</v>
      </c>
      <c r="G136" s="86">
        <f>H136+N136+O136+M136</f>
        <v>0</v>
      </c>
      <c r="H136" s="38"/>
      <c r="I136" s="62" t="s">
        <v>66</v>
      </c>
      <c r="J136" s="38" t="s">
        <v>55</v>
      </c>
      <c r="K136" s="38"/>
      <c r="L136" s="42">
        <v>180</v>
      </c>
      <c r="M136" s="86">
        <f>K136*L136</f>
        <v>0</v>
      </c>
      <c r="N136" s="86"/>
      <c r="O136" s="38"/>
      <c r="P136" s="86">
        <f t="shared" si="5"/>
        <v>0</v>
      </c>
      <c r="Q136" s="71" t="s">
        <v>67</v>
      </c>
      <c r="T136" s="118">
        <v>129</v>
      </c>
    </row>
    <row r="137" s="118" customFormat="1" spans="1:20">
      <c r="A137" s="38">
        <v>131</v>
      </c>
      <c r="B137" s="102" t="s">
        <v>68</v>
      </c>
      <c r="C137" s="71" t="s">
        <v>69</v>
      </c>
      <c r="D137" s="38" t="s">
        <v>45</v>
      </c>
      <c r="E137" s="38">
        <v>625.3</v>
      </c>
      <c r="F137" s="85" t="s">
        <v>70</v>
      </c>
      <c r="G137" s="86">
        <f>H137+M137+N137+O137</f>
        <v>0</v>
      </c>
      <c r="H137" s="38"/>
      <c r="I137" s="62" t="s">
        <v>71</v>
      </c>
      <c r="J137" s="38" t="s">
        <v>45</v>
      </c>
      <c r="K137" s="38"/>
      <c r="L137" s="38"/>
      <c r="M137" s="86">
        <f>L137*K137</f>
        <v>0</v>
      </c>
      <c r="N137" s="86"/>
      <c r="O137" s="38"/>
      <c r="P137" s="86">
        <f t="shared" si="5"/>
        <v>0</v>
      </c>
      <c r="Q137" s="71"/>
      <c r="R137"/>
      <c r="S137"/>
      <c r="T137" s="118">
        <v>130</v>
      </c>
    </row>
    <row r="138" s="118" customFormat="1" ht="67.5" spans="1:20">
      <c r="A138" s="38">
        <v>132</v>
      </c>
      <c r="B138" s="102" t="s">
        <v>72</v>
      </c>
      <c r="C138" s="71" t="s">
        <v>217</v>
      </c>
      <c r="D138" s="38" t="s">
        <v>45</v>
      </c>
      <c r="E138" s="38">
        <v>102.88</v>
      </c>
      <c r="F138" s="85" t="s">
        <v>74</v>
      </c>
      <c r="G138" s="86">
        <f>H138+M138+N138+O138</f>
        <v>0</v>
      </c>
      <c r="H138" s="38"/>
      <c r="I138" s="62" t="s">
        <v>218</v>
      </c>
      <c r="J138" s="85" t="s">
        <v>219</v>
      </c>
      <c r="K138" s="38"/>
      <c r="L138" s="42">
        <v>190</v>
      </c>
      <c r="M138" s="86">
        <f>L138*K138</f>
        <v>0</v>
      </c>
      <c r="N138" s="86"/>
      <c r="O138" s="38"/>
      <c r="P138" s="86">
        <f t="shared" ref="P138:P201" si="9">G138*E138</f>
        <v>0</v>
      </c>
      <c r="Q138" s="71" t="s">
        <v>76</v>
      </c>
      <c r="R138" s="123"/>
      <c r="S138" s="123"/>
      <c r="T138" s="118">
        <v>132</v>
      </c>
    </row>
    <row r="139" s="118" customFormat="1" ht="56.25" spans="1:20">
      <c r="A139" s="38">
        <v>133</v>
      </c>
      <c r="B139" s="102" t="s">
        <v>72</v>
      </c>
      <c r="C139" s="71" t="s">
        <v>220</v>
      </c>
      <c r="D139" s="38" t="s">
        <v>45</v>
      </c>
      <c r="E139" s="38">
        <v>20</v>
      </c>
      <c r="F139" s="85" t="s">
        <v>74</v>
      </c>
      <c r="G139" s="86">
        <f>H139+M139+N139+O139</f>
        <v>0</v>
      </c>
      <c r="H139" s="38"/>
      <c r="I139" s="62" t="s">
        <v>221</v>
      </c>
      <c r="J139" s="38" t="s">
        <v>45</v>
      </c>
      <c r="K139" s="38"/>
      <c r="L139" s="42">
        <v>180</v>
      </c>
      <c r="M139" s="86">
        <f>L139*K139</f>
        <v>0</v>
      </c>
      <c r="N139" s="86"/>
      <c r="O139" s="38"/>
      <c r="P139" s="86">
        <f t="shared" si="9"/>
        <v>0</v>
      </c>
      <c r="Q139" s="71" t="s">
        <v>76</v>
      </c>
      <c r="R139" s="123"/>
      <c r="S139" s="123"/>
      <c r="T139" s="118">
        <v>133</v>
      </c>
    </row>
    <row r="140" s="118" customFormat="1" ht="11.25" spans="1:17">
      <c r="A140" s="38">
        <v>134</v>
      </c>
      <c r="B140" s="101" t="s">
        <v>222</v>
      </c>
      <c r="C140" s="71"/>
      <c r="D140" s="38"/>
      <c r="E140" s="38"/>
      <c r="F140" s="85"/>
      <c r="G140" s="86"/>
      <c r="H140" s="38"/>
      <c r="I140" s="62"/>
      <c r="J140" s="38"/>
      <c r="K140" s="38"/>
      <c r="L140" s="38"/>
      <c r="M140" s="86"/>
      <c r="N140" s="86"/>
      <c r="O140" s="38"/>
      <c r="P140" s="86">
        <f t="shared" si="9"/>
        <v>0</v>
      </c>
      <c r="Q140" s="71"/>
    </row>
    <row r="141" s="118" customFormat="1" ht="11.25" spans="1:20">
      <c r="A141" s="38">
        <v>135</v>
      </c>
      <c r="B141" s="102" t="s">
        <v>43</v>
      </c>
      <c r="C141" s="71" t="s">
        <v>44</v>
      </c>
      <c r="D141" s="38" t="s">
        <v>45</v>
      </c>
      <c r="E141" s="38">
        <v>0.72</v>
      </c>
      <c r="F141" s="85" t="s">
        <v>43</v>
      </c>
      <c r="G141" s="86">
        <f t="shared" ref="G141:G150" si="10">H141+M141+N141+O141</f>
        <v>0</v>
      </c>
      <c r="H141" s="38"/>
      <c r="I141" s="62" t="s">
        <v>46</v>
      </c>
      <c r="J141" s="38" t="s">
        <v>45</v>
      </c>
      <c r="K141" s="38"/>
      <c r="L141" s="38" t="s">
        <v>47</v>
      </c>
      <c r="M141" s="86">
        <v>0</v>
      </c>
      <c r="N141" s="86"/>
      <c r="O141" s="38"/>
      <c r="P141" s="86">
        <f t="shared" si="9"/>
        <v>0</v>
      </c>
      <c r="Q141" s="71" t="s">
        <v>48</v>
      </c>
      <c r="T141" s="118">
        <v>136</v>
      </c>
    </row>
    <row r="142" s="118" customFormat="1" ht="33.75" spans="1:20">
      <c r="A142" s="38">
        <v>136</v>
      </c>
      <c r="B142" s="102" t="s">
        <v>162</v>
      </c>
      <c r="C142" s="71" t="s">
        <v>223</v>
      </c>
      <c r="D142" s="38" t="s">
        <v>45</v>
      </c>
      <c r="E142" s="38">
        <v>40.95</v>
      </c>
      <c r="F142" s="85" t="s">
        <v>164</v>
      </c>
      <c r="G142" s="86">
        <f t="shared" si="10"/>
        <v>0</v>
      </c>
      <c r="H142" s="38"/>
      <c r="I142" s="62" t="s">
        <v>165</v>
      </c>
      <c r="J142" s="38" t="s">
        <v>45</v>
      </c>
      <c r="K142" s="38"/>
      <c r="L142" s="42">
        <v>100</v>
      </c>
      <c r="M142" s="86">
        <f>L142*K142</f>
        <v>0</v>
      </c>
      <c r="N142" s="86"/>
      <c r="O142" s="38"/>
      <c r="P142" s="86">
        <f t="shared" si="9"/>
        <v>0</v>
      </c>
      <c r="Q142" s="71" t="s">
        <v>166</v>
      </c>
      <c r="T142" s="118">
        <v>137</v>
      </c>
    </row>
    <row r="143" s="118" customFormat="1" ht="22.5" spans="1:20">
      <c r="A143" s="38">
        <v>137</v>
      </c>
      <c r="B143" s="102" t="s">
        <v>224</v>
      </c>
      <c r="C143" s="71" t="s">
        <v>225</v>
      </c>
      <c r="D143" s="38" t="s">
        <v>55</v>
      </c>
      <c r="E143" s="38">
        <v>126.03</v>
      </c>
      <c r="F143" s="85" t="s">
        <v>226</v>
      </c>
      <c r="G143" s="86">
        <f t="shared" si="10"/>
        <v>0</v>
      </c>
      <c r="H143" s="38"/>
      <c r="I143" s="62" t="s">
        <v>227</v>
      </c>
      <c r="J143" s="38" t="s">
        <v>55</v>
      </c>
      <c r="K143" s="38"/>
      <c r="L143" s="38"/>
      <c r="M143" s="86">
        <f>L143*K143</f>
        <v>0</v>
      </c>
      <c r="N143" s="86"/>
      <c r="O143" s="38"/>
      <c r="P143" s="86">
        <f t="shared" si="9"/>
        <v>0</v>
      </c>
      <c r="Q143" s="71"/>
      <c r="T143" s="118">
        <v>138</v>
      </c>
    </row>
    <row r="144" s="118" customFormat="1" ht="45" spans="1:20">
      <c r="A144" s="38">
        <v>138</v>
      </c>
      <c r="B144" s="102" t="s">
        <v>85</v>
      </c>
      <c r="C144" s="71" t="s">
        <v>228</v>
      </c>
      <c r="D144" s="38" t="s">
        <v>45</v>
      </c>
      <c r="E144" s="38">
        <v>40.95</v>
      </c>
      <c r="F144" s="85" t="s">
        <v>87</v>
      </c>
      <c r="G144" s="86">
        <f t="shared" si="10"/>
        <v>0</v>
      </c>
      <c r="H144" s="38"/>
      <c r="I144" s="62" t="s">
        <v>88</v>
      </c>
      <c r="J144" s="38" t="s">
        <v>45</v>
      </c>
      <c r="K144" s="38"/>
      <c r="L144" s="38"/>
      <c r="M144" s="86">
        <f>L144*K144</f>
        <v>0</v>
      </c>
      <c r="N144" s="86"/>
      <c r="O144" s="38"/>
      <c r="P144" s="86">
        <f t="shared" si="9"/>
        <v>0</v>
      </c>
      <c r="Q144" s="71"/>
      <c r="T144" s="118">
        <v>139</v>
      </c>
    </row>
    <row r="145" s="118" customFormat="1" ht="45" spans="1:20">
      <c r="A145" s="38">
        <v>139</v>
      </c>
      <c r="B145" s="102" t="s">
        <v>229</v>
      </c>
      <c r="C145" s="71" t="s">
        <v>230</v>
      </c>
      <c r="D145" s="38" t="s">
        <v>55</v>
      </c>
      <c r="E145" s="38">
        <v>7.47</v>
      </c>
      <c r="F145" s="85" t="s">
        <v>87</v>
      </c>
      <c r="G145" s="86">
        <f t="shared" si="10"/>
        <v>0</v>
      </c>
      <c r="H145" s="38"/>
      <c r="I145" s="62" t="s">
        <v>88</v>
      </c>
      <c r="J145" s="38" t="s">
        <v>45</v>
      </c>
      <c r="K145" s="38"/>
      <c r="L145" s="38"/>
      <c r="M145" s="86">
        <f>L145*K145</f>
        <v>0</v>
      </c>
      <c r="N145" s="86"/>
      <c r="O145" s="38"/>
      <c r="P145" s="86">
        <f t="shared" si="9"/>
        <v>0</v>
      </c>
      <c r="Q145" s="71"/>
      <c r="R145"/>
      <c r="S145"/>
      <c r="T145" s="118">
        <v>140</v>
      </c>
    </row>
    <row r="146" s="118" customFormat="1" ht="11.25" spans="1:20">
      <c r="A146" s="38">
        <v>140</v>
      </c>
      <c r="B146" s="102" t="s">
        <v>90</v>
      </c>
      <c r="C146" s="71" t="s">
        <v>91</v>
      </c>
      <c r="D146" s="38" t="s">
        <v>79</v>
      </c>
      <c r="E146" s="38">
        <v>6</v>
      </c>
      <c r="F146" s="85"/>
      <c r="G146" s="86">
        <f t="shared" si="10"/>
        <v>0</v>
      </c>
      <c r="H146" s="38"/>
      <c r="I146" s="85" t="s">
        <v>47</v>
      </c>
      <c r="J146" s="38"/>
      <c r="K146" s="38"/>
      <c r="L146" s="85" t="s">
        <v>47</v>
      </c>
      <c r="M146" s="86">
        <v>0</v>
      </c>
      <c r="N146" s="86"/>
      <c r="O146" s="38"/>
      <c r="P146" s="86">
        <f t="shared" si="9"/>
        <v>0</v>
      </c>
      <c r="Q146" s="71"/>
      <c r="T146" s="118">
        <v>141</v>
      </c>
    </row>
    <row r="147" s="118" customFormat="1" ht="11.25" spans="1:20">
      <c r="A147" s="38">
        <v>141</v>
      </c>
      <c r="B147" s="102" t="s">
        <v>90</v>
      </c>
      <c r="C147" s="71" t="s">
        <v>92</v>
      </c>
      <c r="D147" s="38" t="s">
        <v>79</v>
      </c>
      <c r="E147" s="38">
        <v>2</v>
      </c>
      <c r="F147" s="85"/>
      <c r="G147" s="86">
        <f t="shared" si="10"/>
        <v>0</v>
      </c>
      <c r="H147" s="38"/>
      <c r="I147" s="85" t="s">
        <v>47</v>
      </c>
      <c r="J147" s="38"/>
      <c r="K147" s="38"/>
      <c r="L147" s="85" t="s">
        <v>47</v>
      </c>
      <c r="M147" s="86">
        <v>0</v>
      </c>
      <c r="N147" s="86"/>
      <c r="O147" s="38"/>
      <c r="P147" s="86">
        <f t="shared" si="9"/>
        <v>0</v>
      </c>
      <c r="Q147" s="71"/>
      <c r="T147" s="118">
        <v>142</v>
      </c>
    </row>
    <row r="148" s="118" customFormat="1" ht="33.75" spans="1:20">
      <c r="A148" s="38">
        <v>142</v>
      </c>
      <c r="B148" s="102" t="s">
        <v>93</v>
      </c>
      <c r="C148" s="71" t="s">
        <v>94</v>
      </c>
      <c r="D148" s="38" t="s">
        <v>79</v>
      </c>
      <c r="E148" s="38">
        <v>2</v>
      </c>
      <c r="F148" s="85"/>
      <c r="G148" s="86">
        <f t="shared" si="10"/>
        <v>0</v>
      </c>
      <c r="H148" s="38"/>
      <c r="I148" s="85" t="s">
        <v>47</v>
      </c>
      <c r="J148" s="38"/>
      <c r="K148" s="38"/>
      <c r="L148" s="85" t="s">
        <v>47</v>
      </c>
      <c r="M148" s="86">
        <v>0</v>
      </c>
      <c r="N148" s="86"/>
      <c r="O148" s="38"/>
      <c r="P148" s="86">
        <f t="shared" si="9"/>
        <v>0</v>
      </c>
      <c r="Q148" s="71"/>
      <c r="T148" s="118">
        <v>143</v>
      </c>
    </row>
    <row r="149" s="118" customFormat="1" ht="33.75" spans="1:20">
      <c r="A149" s="38">
        <v>143</v>
      </c>
      <c r="B149" s="102" t="s">
        <v>203</v>
      </c>
      <c r="C149" s="71" t="s">
        <v>204</v>
      </c>
      <c r="D149" s="38" t="s">
        <v>45</v>
      </c>
      <c r="E149" s="38">
        <v>1.2</v>
      </c>
      <c r="F149" s="85" t="s">
        <v>203</v>
      </c>
      <c r="G149" s="86">
        <f t="shared" si="10"/>
        <v>0</v>
      </c>
      <c r="H149" s="38"/>
      <c r="I149" s="62" t="s">
        <v>205</v>
      </c>
      <c r="J149" s="38" t="s">
        <v>45</v>
      </c>
      <c r="K149" s="38"/>
      <c r="L149" s="42">
        <v>350</v>
      </c>
      <c r="M149" s="86">
        <f>L149*K149</f>
        <v>0</v>
      </c>
      <c r="N149" s="86"/>
      <c r="O149" s="38"/>
      <c r="P149" s="86">
        <f t="shared" si="9"/>
        <v>0</v>
      </c>
      <c r="Q149" s="71" t="s">
        <v>206</v>
      </c>
      <c r="R149"/>
      <c r="S149"/>
      <c r="T149" s="118">
        <v>145</v>
      </c>
    </row>
    <row r="150" s="118" customFormat="1" ht="33.75" spans="1:20">
      <c r="A150" s="38">
        <v>144</v>
      </c>
      <c r="B150" s="102" t="s">
        <v>97</v>
      </c>
      <c r="C150" s="71" t="s">
        <v>207</v>
      </c>
      <c r="D150" s="38" t="s">
        <v>99</v>
      </c>
      <c r="E150" s="38">
        <v>2</v>
      </c>
      <c r="F150" s="85" t="s">
        <v>100</v>
      </c>
      <c r="G150" s="86">
        <f t="shared" si="10"/>
        <v>0</v>
      </c>
      <c r="H150" s="38"/>
      <c r="I150" s="62" t="s">
        <v>208</v>
      </c>
      <c r="J150" s="38" t="s">
        <v>99</v>
      </c>
      <c r="K150" s="38"/>
      <c r="L150" s="38"/>
      <c r="M150" s="86">
        <f>L150*K150</f>
        <v>0</v>
      </c>
      <c r="N150" s="86"/>
      <c r="O150" s="38"/>
      <c r="P150" s="86">
        <f t="shared" si="9"/>
        <v>0</v>
      </c>
      <c r="Q150" s="71"/>
      <c r="T150" s="118">
        <v>146</v>
      </c>
    </row>
    <row r="151" s="118" customFormat="1" ht="11.25" spans="1:17">
      <c r="A151" s="38">
        <v>145</v>
      </c>
      <c r="B151" s="101" t="s">
        <v>231</v>
      </c>
      <c r="C151" s="71"/>
      <c r="D151" s="38"/>
      <c r="E151" s="38"/>
      <c r="F151" s="85"/>
      <c r="G151" s="86"/>
      <c r="H151" s="38"/>
      <c r="I151" s="62"/>
      <c r="J151" s="38"/>
      <c r="K151" s="38"/>
      <c r="L151" s="38"/>
      <c r="M151" s="86"/>
      <c r="N151" s="86"/>
      <c r="O151" s="38"/>
      <c r="P151" s="86">
        <f t="shared" si="9"/>
        <v>0</v>
      </c>
      <c r="Q151" s="71"/>
    </row>
    <row r="152" s="118" customFormat="1" ht="11.25" spans="1:20">
      <c r="A152" s="38">
        <v>146</v>
      </c>
      <c r="B152" s="102" t="s">
        <v>43</v>
      </c>
      <c r="C152" s="71" t="s">
        <v>44</v>
      </c>
      <c r="D152" s="38" t="s">
        <v>45</v>
      </c>
      <c r="E152" s="38">
        <v>0.36</v>
      </c>
      <c r="F152" s="85" t="s">
        <v>43</v>
      </c>
      <c r="G152" s="86">
        <f t="shared" ref="G152:G161" si="11">H152+M152+N152+O152</f>
        <v>0</v>
      </c>
      <c r="H152" s="38"/>
      <c r="I152" s="62" t="s">
        <v>46</v>
      </c>
      <c r="J152" s="38" t="s">
        <v>45</v>
      </c>
      <c r="K152" s="38"/>
      <c r="L152" s="38" t="s">
        <v>47</v>
      </c>
      <c r="M152" s="86">
        <v>0</v>
      </c>
      <c r="N152" s="86"/>
      <c r="O152" s="38"/>
      <c r="P152" s="86">
        <f t="shared" si="9"/>
        <v>0</v>
      </c>
      <c r="Q152" s="71" t="s">
        <v>48</v>
      </c>
      <c r="T152" s="118">
        <v>147</v>
      </c>
    </row>
    <row r="153" s="118" customFormat="1" ht="33.75" spans="1:20">
      <c r="A153" s="38">
        <v>147</v>
      </c>
      <c r="B153" s="102" t="s">
        <v>162</v>
      </c>
      <c r="C153" s="71" t="s">
        <v>163</v>
      </c>
      <c r="D153" s="38" t="s">
        <v>45</v>
      </c>
      <c r="E153" s="38">
        <v>33.92</v>
      </c>
      <c r="F153" s="85" t="s">
        <v>164</v>
      </c>
      <c r="G153" s="86">
        <f t="shared" si="11"/>
        <v>0</v>
      </c>
      <c r="H153" s="38"/>
      <c r="I153" s="62" t="s">
        <v>165</v>
      </c>
      <c r="J153" s="38" t="s">
        <v>45</v>
      </c>
      <c r="K153" s="38"/>
      <c r="L153" s="42">
        <v>100</v>
      </c>
      <c r="M153" s="86">
        <f>L153*K153</f>
        <v>0</v>
      </c>
      <c r="N153" s="86"/>
      <c r="O153" s="38"/>
      <c r="P153" s="86">
        <f t="shared" si="9"/>
        <v>0</v>
      </c>
      <c r="Q153" s="71" t="s">
        <v>166</v>
      </c>
      <c r="T153" s="118">
        <v>148</v>
      </c>
    </row>
    <row r="154" s="118" customFormat="1" ht="22.5" spans="1:20">
      <c r="A154" s="38">
        <v>148</v>
      </c>
      <c r="B154" s="102" t="s">
        <v>224</v>
      </c>
      <c r="C154" s="71" t="s">
        <v>225</v>
      </c>
      <c r="D154" s="38" t="s">
        <v>55</v>
      </c>
      <c r="E154" s="38">
        <v>22.63</v>
      </c>
      <c r="F154" s="85" t="s">
        <v>226</v>
      </c>
      <c r="G154" s="86">
        <f t="shared" si="11"/>
        <v>0</v>
      </c>
      <c r="H154" s="38"/>
      <c r="I154" s="62" t="s">
        <v>227</v>
      </c>
      <c r="J154" s="38" t="s">
        <v>55</v>
      </c>
      <c r="K154" s="38"/>
      <c r="L154" s="38"/>
      <c r="M154" s="86">
        <f>L154*K154</f>
        <v>0</v>
      </c>
      <c r="N154" s="86"/>
      <c r="O154" s="38"/>
      <c r="P154" s="86">
        <f t="shared" si="9"/>
        <v>0</v>
      </c>
      <c r="Q154" s="71"/>
      <c r="T154" s="118">
        <v>149</v>
      </c>
    </row>
    <row r="155" s="118" customFormat="1" ht="45" spans="1:20">
      <c r="A155" s="38">
        <v>149</v>
      </c>
      <c r="B155" s="102" t="s">
        <v>85</v>
      </c>
      <c r="C155" s="71" t="s">
        <v>232</v>
      </c>
      <c r="D155" s="38" t="s">
        <v>45</v>
      </c>
      <c r="E155" s="38">
        <v>33.92</v>
      </c>
      <c r="F155" s="85" t="s">
        <v>87</v>
      </c>
      <c r="G155" s="86">
        <f t="shared" si="11"/>
        <v>0</v>
      </c>
      <c r="H155" s="38"/>
      <c r="I155" s="62" t="s">
        <v>88</v>
      </c>
      <c r="J155" s="38" t="s">
        <v>45</v>
      </c>
      <c r="K155" s="38"/>
      <c r="L155" s="38"/>
      <c r="M155" s="86">
        <f>L155*K155</f>
        <v>0</v>
      </c>
      <c r="N155" s="86"/>
      <c r="O155" s="38"/>
      <c r="P155" s="86">
        <f t="shared" si="9"/>
        <v>0</v>
      </c>
      <c r="Q155" s="71"/>
      <c r="R155" s="123"/>
      <c r="S155" s="123"/>
      <c r="T155" s="118">
        <v>150</v>
      </c>
    </row>
    <row r="156" s="118" customFormat="1" ht="45" spans="1:20">
      <c r="A156" s="38">
        <v>150</v>
      </c>
      <c r="B156" s="102" t="s">
        <v>229</v>
      </c>
      <c r="C156" s="71" t="s">
        <v>233</v>
      </c>
      <c r="D156" s="38" t="s">
        <v>55</v>
      </c>
      <c r="E156" s="38">
        <v>6.28</v>
      </c>
      <c r="F156" s="85" t="s">
        <v>87</v>
      </c>
      <c r="G156" s="86">
        <f t="shared" si="11"/>
        <v>0</v>
      </c>
      <c r="H156" s="38"/>
      <c r="I156" s="62" t="s">
        <v>88</v>
      </c>
      <c r="J156" s="38" t="s">
        <v>45</v>
      </c>
      <c r="K156" s="38"/>
      <c r="L156" s="38"/>
      <c r="M156" s="86">
        <f>L156*K156</f>
        <v>0</v>
      </c>
      <c r="N156" s="86"/>
      <c r="O156" s="38"/>
      <c r="P156" s="86">
        <f t="shared" si="9"/>
        <v>0</v>
      </c>
      <c r="Q156" s="71"/>
      <c r="R156" s="123"/>
      <c r="S156" s="123"/>
      <c r="T156" s="118">
        <v>151</v>
      </c>
    </row>
    <row r="157" s="118" customFormat="1" ht="11.25" spans="1:20">
      <c r="A157" s="38">
        <v>151</v>
      </c>
      <c r="B157" s="102" t="s">
        <v>90</v>
      </c>
      <c r="C157" s="71" t="s">
        <v>91</v>
      </c>
      <c r="D157" s="38" t="s">
        <v>79</v>
      </c>
      <c r="E157" s="38">
        <v>6</v>
      </c>
      <c r="F157" s="85"/>
      <c r="G157" s="86">
        <f t="shared" si="11"/>
        <v>0</v>
      </c>
      <c r="H157" s="38"/>
      <c r="I157" s="85" t="s">
        <v>47</v>
      </c>
      <c r="J157" s="38"/>
      <c r="K157" s="38"/>
      <c r="L157" s="85" t="s">
        <v>47</v>
      </c>
      <c r="M157" s="86">
        <v>0</v>
      </c>
      <c r="N157" s="86"/>
      <c r="O157" s="38"/>
      <c r="P157" s="86">
        <f t="shared" si="9"/>
        <v>0</v>
      </c>
      <c r="Q157" s="71"/>
      <c r="T157" s="118">
        <v>152</v>
      </c>
    </row>
    <row r="158" s="118" customFormat="1" ht="11.25" spans="1:20">
      <c r="A158" s="38">
        <v>152</v>
      </c>
      <c r="B158" s="102" t="s">
        <v>90</v>
      </c>
      <c r="C158" s="71" t="s">
        <v>92</v>
      </c>
      <c r="D158" s="38" t="s">
        <v>79</v>
      </c>
      <c r="E158" s="38">
        <v>2</v>
      </c>
      <c r="F158" s="85"/>
      <c r="G158" s="86">
        <f t="shared" si="11"/>
        <v>0</v>
      </c>
      <c r="H158" s="38"/>
      <c r="I158" s="85" t="s">
        <v>47</v>
      </c>
      <c r="J158" s="38"/>
      <c r="K158" s="38"/>
      <c r="L158" s="85" t="s">
        <v>47</v>
      </c>
      <c r="M158" s="86">
        <v>0</v>
      </c>
      <c r="N158" s="86"/>
      <c r="O158" s="38"/>
      <c r="P158" s="86">
        <f t="shared" si="9"/>
        <v>0</v>
      </c>
      <c r="Q158" s="71"/>
      <c r="T158" s="118">
        <v>153</v>
      </c>
    </row>
    <row r="159" s="118" customFormat="1" ht="33.75" spans="1:20">
      <c r="A159" s="38">
        <v>153</v>
      </c>
      <c r="B159" s="102" t="s">
        <v>93</v>
      </c>
      <c r="C159" s="71" t="s">
        <v>94</v>
      </c>
      <c r="D159" s="38" t="s">
        <v>79</v>
      </c>
      <c r="E159" s="38">
        <v>2</v>
      </c>
      <c r="F159" s="85"/>
      <c r="G159" s="86">
        <f t="shared" si="11"/>
        <v>0</v>
      </c>
      <c r="H159" s="38"/>
      <c r="I159" s="85" t="s">
        <v>47</v>
      </c>
      <c r="J159" s="38"/>
      <c r="K159" s="38"/>
      <c r="L159" s="85" t="s">
        <v>47</v>
      </c>
      <c r="M159" s="86">
        <v>0</v>
      </c>
      <c r="N159" s="86"/>
      <c r="O159" s="38"/>
      <c r="P159" s="86">
        <f t="shared" si="9"/>
        <v>0</v>
      </c>
      <c r="Q159" s="71"/>
      <c r="T159" s="118">
        <v>154</v>
      </c>
    </row>
    <row r="160" s="118" customFormat="1" ht="33.75" spans="1:20">
      <c r="A160" s="38">
        <v>154</v>
      </c>
      <c r="B160" s="102" t="s">
        <v>203</v>
      </c>
      <c r="C160" s="71" t="s">
        <v>204</v>
      </c>
      <c r="D160" s="38" t="s">
        <v>45</v>
      </c>
      <c r="E160" s="38">
        <v>0.72</v>
      </c>
      <c r="F160" s="85" t="s">
        <v>203</v>
      </c>
      <c r="G160" s="86">
        <f t="shared" si="11"/>
        <v>0</v>
      </c>
      <c r="H160" s="38"/>
      <c r="I160" s="62" t="s">
        <v>205</v>
      </c>
      <c r="J160" s="38" t="s">
        <v>45</v>
      </c>
      <c r="K160" s="38"/>
      <c r="L160" s="42">
        <v>350</v>
      </c>
      <c r="M160" s="86">
        <f>L160*K160</f>
        <v>0</v>
      </c>
      <c r="N160" s="86"/>
      <c r="O160" s="38"/>
      <c r="P160" s="86">
        <f t="shared" si="9"/>
        <v>0</v>
      </c>
      <c r="Q160" s="71" t="s">
        <v>206</v>
      </c>
      <c r="R160" s="123"/>
      <c r="S160" s="123"/>
      <c r="T160" s="118">
        <v>156</v>
      </c>
    </row>
    <row r="161" s="118" customFormat="1" ht="33.75" spans="1:20">
      <c r="A161" s="38">
        <v>155</v>
      </c>
      <c r="B161" s="102" t="s">
        <v>97</v>
      </c>
      <c r="C161" s="71" t="s">
        <v>207</v>
      </c>
      <c r="D161" s="38" t="s">
        <v>99</v>
      </c>
      <c r="E161" s="38">
        <v>1</v>
      </c>
      <c r="F161" s="85" t="s">
        <v>100</v>
      </c>
      <c r="G161" s="86">
        <f t="shared" si="11"/>
        <v>0</v>
      </c>
      <c r="H161" s="38"/>
      <c r="I161" s="62" t="s">
        <v>208</v>
      </c>
      <c r="J161" s="38" t="s">
        <v>99</v>
      </c>
      <c r="K161" s="38"/>
      <c r="L161" s="38"/>
      <c r="M161" s="86">
        <f>L161*K161</f>
        <v>0</v>
      </c>
      <c r="N161" s="86"/>
      <c r="O161" s="38"/>
      <c r="P161" s="86">
        <f t="shared" si="9"/>
        <v>0</v>
      </c>
      <c r="Q161" s="71"/>
      <c r="R161" s="123"/>
      <c r="S161" s="123"/>
      <c r="T161" s="118">
        <v>157</v>
      </c>
    </row>
    <row r="162" s="118" customFormat="1" ht="11.25" spans="1:17">
      <c r="A162" s="38">
        <v>156</v>
      </c>
      <c r="B162" s="101" t="s">
        <v>234</v>
      </c>
      <c r="C162" s="71"/>
      <c r="D162" s="38"/>
      <c r="E162" s="38"/>
      <c r="F162" s="85"/>
      <c r="G162" s="86"/>
      <c r="H162" s="38"/>
      <c r="I162" s="62"/>
      <c r="J162" s="38"/>
      <c r="K162" s="38"/>
      <c r="L162" s="38"/>
      <c r="M162" s="86"/>
      <c r="N162" s="86"/>
      <c r="O162" s="38"/>
      <c r="P162" s="86">
        <f t="shared" si="9"/>
        <v>0</v>
      </c>
      <c r="Q162" s="71"/>
    </row>
    <row r="163" s="118" customFormat="1" ht="11.25" spans="1:20">
      <c r="A163" s="38">
        <v>157</v>
      </c>
      <c r="B163" s="102" t="s">
        <v>43</v>
      </c>
      <c r="C163" s="71" t="s">
        <v>44</v>
      </c>
      <c r="D163" s="38" t="s">
        <v>45</v>
      </c>
      <c r="E163" s="38">
        <v>1.06</v>
      </c>
      <c r="F163" s="85" t="s">
        <v>43</v>
      </c>
      <c r="G163" s="86">
        <f>H163+M163+N163+O163</f>
        <v>0</v>
      </c>
      <c r="H163" s="38"/>
      <c r="I163" s="62" t="s">
        <v>46</v>
      </c>
      <c r="J163" s="38" t="s">
        <v>45</v>
      </c>
      <c r="K163" s="38"/>
      <c r="L163" s="38" t="s">
        <v>47</v>
      </c>
      <c r="M163" s="86">
        <v>0</v>
      </c>
      <c r="N163" s="86"/>
      <c r="O163" s="38"/>
      <c r="P163" s="86">
        <f t="shared" si="9"/>
        <v>0</v>
      </c>
      <c r="Q163" s="71" t="s">
        <v>48</v>
      </c>
      <c r="T163" s="118">
        <v>159</v>
      </c>
    </row>
    <row r="164" s="118" customFormat="1" ht="22.5" spans="1:20">
      <c r="A164" s="38">
        <v>158</v>
      </c>
      <c r="B164" s="102" t="s">
        <v>49</v>
      </c>
      <c r="C164" s="71" t="s">
        <v>104</v>
      </c>
      <c r="D164" s="38" t="s">
        <v>45</v>
      </c>
      <c r="E164" s="38">
        <v>34.93</v>
      </c>
      <c r="F164" s="85" t="s">
        <v>51</v>
      </c>
      <c r="G164" s="86">
        <f>H164+N164+O164</f>
        <v>0</v>
      </c>
      <c r="H164" s="38"/>
      <c r="I164" s="62" t="s">
        <v>105</v>
      </c>
      <c r="J164" s="38" t="s">
        <v>45</v>
      </c>
      <c r="K164" s="38"/>
      <c r="L164" s="38" t="s">
        <v>47</v>
      </c>
      <c r="M164" s="86" t="s">
        <v>47</v>
      </c>
      <c r="N164" s="86"/>
      <c r="O164" s="38"/>
      <c r="P164" s="86">
        <f t="shared" si="9"/>
        <v>0</v>
      </c>
      <c r="Q164" s="71" t="s">
        <v>48</v>
      </c>
      <c r="T164" s="118">
        <v>160</v>
      </c>
    </row>
    <row r="165" s="118" customFormat="1" ht="45" spans="1:20">
      <c r="A165" s="38">
        <v>159</v>
      </c>
      <c r="B165" s="102" t="s">
        <v>85</v>
      </c>
      <c r="C165" s="71" t="s">
        <v>134</v>
      </c>
      <c r="D165" s="38" t="s">
        <v>45</v>
      </c>
      <c r="E165" s="38">
        <v>34.93</v>
      </c>
      <c r="F165" s="85" t="s">
        <v>87</v>
      </c>
      <c r="G165" s="86">
        <f>H165+M165+N165+O165</f>
        <v>0</v>
      </c>
      <c r="H165" s="38"/>
      <c r="I165" s="62" t="s">
        <v>107</v>
      </c>
      <c r="J165" s="38" t="s">
        <v>45</v>
      </c>
      <c r="K165" s="38"/>
      <c r="L165" s="38"/>
      <c r="M165" s="86">
        <f>L165*K165</f>
        <v>0</v>
      </c>
      <c r="N165" s="86"/>
      <c r="O165" s="38"/>
      <c r="P165" s="86">
        <f t="shared" si="9"/>
        <v>0</v>
      </c>
      <c r="Q165" s="71"/>
      <c r="R165"/>
      <c r="S165"/>
      <c r="T165" s="118">
        <v>161</v>
      </c>
    </row>
    <row r="166" s="118" customFormat="1" ht="11.25" spans="1:20">
      <c r="A166" s="38">
        <v>160</v>
      </c>
      <c r="B166" s="102" t="s">
        <v>90</v>
      </c>
      <c r="C166" s="71" t="s">
        <v>91</v>
      </c>
      <c r="D166" s="38" t="s">
        <v>79</v>
      </c>
      <c r="E166" s="38">
        <v>11</v>
      </c>
      <c r="F166" s="85"/>
      <c r="G166" s="86">
        <f>H166+M166+N166+O166</f>
        <v>0</v>
      </c>
      <c r="H166" s="38"/>
      <c r="I166" s="85" t="s">
        <v>47</v>
      </c>
      <c r="J166" s="38"/>
      <c r="K166" s="38"/>
      <c r="L166" s="85" t="s">
        <v>47</v>
      </c>
      <c r="M166" s="86">
        <v>0</v>
      </c>
      <c r="N166" s="86"/>
      <c r="O166" s="38"/>
      <c r="P166" s="86">
        <f t="shared" si="9"/>
        <v>0</v>
      </c>
      <c r="Q166" s="71"/>
      <c r="T166" s="118">
        <v>162</v>
      </c>
    </row>
    <row r="167" s="118" customFormat="1" ht="22.5" spans="1:20">
      <c r="A167" s="38">
        <v>161</v>
      </c>
      <c r="B167" s="102" t="s">
        <v>108</v>
      </c>
      <c r="C167" s="71" t="s">
        <v>109</v>
      </c>
      <c r="D167" s="38" t="s">
        <v>45</v>
      </c>
      <c r="E167" s="38">
        <v>99.4</v>
      </c>
      <c r="F167" s="85" t="s">
        <v>51</v>
      </c>
      <c r="G167" s="86">
        <f>H167+N167+O167</f>
        <v>0</v>
      </c>
      <c r="H167" s="38"/>
      <c r="I167" s="62" t="s">
        <v>105</v>
      </c>
      <c r="J167" s="38" t="s">
        <v>45</v>
      </c>
      <c r="K167" s="38"/>
      <c r="L167" s="38" t="s">
        <v>47</v>
      </c>
      <c r="M167" s="86" t="s">
        <v>47</v>
      </c>
      <c r="N167" s="86"/>
      <c r="O167" s="38"/>
      <c r="P167" s="86">
        <f t="shared" si="9"/>
        <v>0</v>
      </c>
      <c r="Q167" s="71" t="s">
        <v>48</v>
      </c>
      <c r="T167" s="118">
        <v>163</v>
      </c>
    </row>
    <row r="168" s="118" customFormat="1" ht="56.25" spans="1:20">
      <c r="A168" s="38">
        <v>162</v>
      </c>
      <c r="B168" s="102" t="s">
        <v>114</v>
      </c>
      <c r="C168" s="71" t="s">
        <v>115</v>
      </c>
      <c r="D168" s="38" t="s">
        <v>45</v>
      </c>
      <c r="E168" s="38">
        <v>1.6</v>
      </c>
      <c r="F168" s="85" t="s">
        <v>51</v>
      </c>
      <c r="G168" s="86">
        <f t="shared" ref="G168:G174" si="12">H168+M168+N168+O168</f>
        <v>0</v>
      </c>
      <c r="H168" s="38"/>
      <c r="I168" s="62" t="s">
        <v>116</v>
      </c>
      <c r="J168" s="38" t="s">
        <v>45</v>
      </c>
      <c r="K168" s="38"/>
      <c r="L168" s="42">
        <v>350</v>
      </c>
      <c r="M168" s="86">
        <f t="shared" ref="M168:M174" si="13">L168*K168</f>
        <v>0</v>
      </c>
      <c r="N168" s="86"/>
      <c r="O168" s="38"/>
      <c r="P168" s="86">
        <f t="shared" si="9"/>
        <v>0</v>
      </c>
      <c r="Q168" s="71" t="s">
        <v>117</v>
      </c>
      <c r="T168" s="118">
        <v>164</v>
      </c>
    </row>
    <row r="169" s="118" customFormat="1" ht="22.5" spans="1:20">
      <c r="A169" s="38">
        <v>163</v>
      </c>
      <c r="B169" s="102" t="s">
        <v>110</v>
      </c>
      <c r="C169" s="71" t="s">
        <v>111</v>
      </c>
      <c r="D169" s="38" t="s">
        <v>55</v>
      </c>
      <c r="E169" s="38">
        <v>5.9</v>
      </c>
      <c r="F169" s="85" t="s">
        <v>112</v>
      </c>
      <c r="G169" s="86">
        <f t="shared" si="12"/>
        <v>0</v>
      </c>
      <c r="H169" s="38"/>
      <c r="I169" s="62" t="s">
        <v>113</v>
      </c>
      <c r="J169" s="38" t="s">
        <v>55</v>
      </c>
      <c r="K169" s="38"/>
      <c r="L169" s="38"/>
      <c r="M169" s="86">
        <f t="shared" si="13"/>
        <v>0</v>
      </c>
      <c r="N169" s="86"/>
      <c r="O169" s="38"/>
      <c r="P169" s="86">
        <f t="shared" si="9"/>
        <v>0</v>
      </c>
      <c r="Q169" s="71"/>
      <c r="T169" s="118">
        <v>165</v>
      </c>
    </row>
    <row r="170" s="118" customFormat="1" ht="22.5" spans="1:20">
      <c r="A170" s="38">
        <v>164</v>
      </c>
      <c r="B170" s="102" t="s">
        <v>97</v>
      </c>
      <c r="C170" s="71" t="s">
        <v>136</v>
      </c>
      <c r="D170" s="38" t="s">
        <v>99</v>
      </c>
      <c r="E170" s="38">
        <v>2</v>
      </c>
      <c r="F170" s="85" t="s">
        <v>100</v>
      </c>
      <c r="G170" s="86">
        <f t="shared" si="12"/>
        <v>0</v>
      </c>
      <c r="H170" s="38"/>
      <c r="I170" s="62" t="s">
        <v>137</v>
      </c>
      <c r="J170" s="38" t="s">
        <v>99</v>
      </c>
      <c r="K170" s="38"/>
      <c r="L170" s="38"/>
      <c r="M170" s="86">
        <f t="shared" si="13"/>
        <v>0</v>
      </c>
      <c r="N170" s="86"/>
      <c r="O170" s="38"/>
      <c r="P170" s="86">
        <f t="shared" si="9"/>
        <v>0</v>
      </c>
      <c r="Q170" s="71"/>
      <c r="T170" s="118">
        <v>166</v>
      </c>
    </row>
    <row r="171" s="118" customFormat="1" ht="25" customHeight="1" spans="1:20">
      <c r="A171" s="38">
        <v>165</v>
      </c>
      <c r="B171" s="102" t="s">
        <v>118</v>
      </c>
      <c r="C171" s="71" t="s">
        <v>119</v>
      </c>
      <c r="D171" s="38" t="s">
        <v>79</v>
      </c>
      <c r="E171" s="38">
        <v>8</v>
      </c>
      <c r="F171" s="85" t="s">
        <v>120</v>
      </c>
      <c r="G171" s="86">
        <f t="shared" si="12"/>
        <v>0</v>
      </c>
      <c r="H171" s="38"/>
      <c r="I171" s="110" t="s">
        <v>120</v>
      </c>
      <c r="J171" s="38" t="s">
        <v>79</v>
      </c>
      <c r="K171" s="38"/>
      <c r="L171" s="38"/>
      <c r="M171" s="86">
        <f t="shared" si="13"/>
        <v>0</v>
      </c>
      <c r="N171" s="86"/>
      <c r="O171" s="38"/>
      <c r="P171" s="86">
        <f t="shared" si="9"/>
        <v>0</v>
      </c>
      <c r="Q171" s="71"/>
      <c r="T171" s="118">
        <v>167</v>
      </c>
    </row>
    <row r="172" s="118" customFormat="1" ht="22.5" spans="1:20">
      <c r="A172" s="38">
        <v>166</v>
      </c>
      <c r="B172" s="102" t="s">
        <v>121</v>
      </c>
      <c r="C172" s="71" t="s">
        <v>122</v>
      </c>
      <c r="D172" s="38" t="s">
        <v>45</v>
      </c>
      <c r="E172" s="38">
        <v>1.36</v>
      </c>
      <c r="F172" s="85" t="s">
        <v>123</v>
      </c>
      <c r="G172" s="86">
        <f t="shared" si="12"/>
        <v>0</v>
      </c>
      <c r="H172" s="38"/>
      <c r="I172" s="62" t="s">
        <v>124</v>
      </c>
      <c r="J172" s="38" t="s">
        <v>45</v>
      </c>
      <c r="K172" s="38"/>
      <c r="L172" s="38"/>
      <c r="M172" s="86">
        <f t="shared" si="13"/>
        <v>0</v>
      </c>
      <c r="N172" s="86"/>
      <c r="O172" s="38"/>
      <c r="P172" s="86">
        <f t="shared" si="9"/>
        <v>0</v>
      </c>
      <c r="Q172" s="71"/>
      <c r="T172" s="118">
        <v>168</v>
      </c>
    </row>
    <row r="173" s="118" customFormat="1" ht="33.75" spans="1:20">
      <c r="A173" s="38">
        <v>167</v>
      </c>
      <c r="B173" s="102" t="s">
        <v>138</v>
      </c>
      <c r="C173" s="71" t="s">
        <v>139</v>
      </c>
      <c r="D173" s="38" t="s">
        <v>140</v>
      </c>
      <c r="E173" s="38">
        <v>8</v>
      </c>
      <c r="F173" s="85" t="s">
        <v>138</v>
      </c>
      <c r="G173" s="86">
        <f t="shared" si="12"/>
        <v>0</v>
      </c>
      <c r="H173" s="38"/>
      <c r="I173" s="62" t="s">
        <v>141</v>
      </c>
      <c r="J173" s="38" t="s">
        <v>140</v>
      </c>
      <c r="K173" s="38"/>
      <c r="L173" s="38"/>
      <c r="M173" s="86">
        <f t="shared" si="13"/>
        <v>0</v>
      </c>
      <c r="N173" s="86"/>
      <c r="O173" s="38"/>
      <c r="P173" s="86">
        <f t="shared" si="9"/>
        <v>0</v>
      </c>
      <c r="Q173" s="71"/>
      <c r="T173" s="118">
        <v>169</v>
      </c>
    </row>
    <row r="174" s="118" customFormat="1" ht="22.5" spans="1:20">
      <c r="A174" s="38">
        <v>168</v>
      </c>
      <c r="B174" s="102" t="s">
        <v>138</v>
      </c>
      <c r="C174" s="71" t="s">
        <v>142</v>
      </c>
      <c r="D174" s="38" t="s">
        <v>143</v>
      </c>
      <c r="E174" s="38">
        <v>2</v>
      </c>
      <c r="F174" s="85" t="s">
        <v>144</v>
      </c>
      <c r="G174" s="86">
        <f t="shared" si="12"/>
        <v>0</v>
      </c>
      <c r="H174" s="38"/>
      <c r="I174" s="62" t="s">
        <v>144</v>
      </c>
      <c r="J174" s="38" t="s">
        <v>143</v>
      </c>
      <c r="K174" s="38"/>
      <c r="L174" s="38"/>
      <c r="M174" s="86">
        <f t="shared" si="13"/>
        <v>0</v>
      </c>
      <c r="N174" s="86"/>
      <c r="O174" s="38"/>
      <c r="P174" s="86">
        <f t="shared" si="9"/>
        <v>0</v>
      </c>
      <c r="Q174" s="71"/>
      <c r="R174" s="123"/>
      <c r="S174" s="123"/>
      <c r="T174" s="118">
        <v>170</v>
      </c>
    </row>
    <row r="175" s="118" customFormat="1" ht="11.25" spans="1:17">
      <c r="A175" s="38">
        <v>169</v>
      </c>
      <c r="B175" s="101" t="s">
        <v>235</v>
      </c>
      <c r="C175" s="71"/>
      <c r="D175" s="38"/>
      <c r="E175" s="38"/>
      <c r="F175" s="85"/>
      <c r="G175" s="86"/>
      <c r="H175" s="38"/>
      <c r="I175" s="62"/>
      <c r="J175" s="38"/>
      <c r="K175" s="38"/>
      <c r="L175" s="38"/>
      <c r="M175" s="86"/>
      <c r="N175" s="86"/>
      <c r="O175" s="38"/>
      <c r="P175" s="86">
        <f t="shared" si="9"/>
        <v>0</v>
      </c>
      <c r="Q175" s="71"/>
    </row>
    <row r="176" s="118" customFormat="1" spans="1:20">
      <c r="A176" s="38">
        <v>170</v>
      </c>
      <c r="B176" s="102" t="s">
        <v>43</v>
      </c>
      <c r="C176" s="71" t="s">
        <v>44</v>
      </c>
      <c r="D176" s="38" t="s">
        <v>45</v>
      </c>
      <c r="E176" s="38">
        <v>2.5</v>
      </c>
      <c r="F176" s="85" t="s">
        <v>43</v>
      </c>
      <c r="G176" s="86">
        <f>H176+M176+N176+O176</f>
        <v>0</v>
      </c>
      <c r="H176" s="38"/>
      <c r="I176" s="62" t="s">
        <v>46</v>
      </c>
      <c r="J176" s="38" t="s">
        <v>45</v>
      </c>
      <c r="K176" s="38"/>
      <c r="L176" s="38" t="s">
        <v>47</v>
      </c>
      <c r="M176" s="86">
        <v>0</v>
      </c>
      <c r="N176" s="86"/>
      <c r="O176" s="38"/>
      <c r="P176" s="86">
        <f t="shared" si="9"/>
        <v>0</v>
      </c>
      <c r="Q176" s="71" t="s">
        <v>48</v>
      </c>
      <c r="R176" s="123"/>
      <c r="S176" s="123"/>
      <c r="T176" s="118">
        <v>171</v>
      </c>
    </row>
    <row r="177" s="118" customFormat="1" ht="22.5" spans="1:20">
      <c r="A177" s="38">
        <v>171</v>
      </c>
      <c r="B177" s="102" t="s">
        <v>181</v>
      </c>
      <c r="C177" s="71" t="s">
        <v>182</v>
      </c>
      <c r="D177" s="38" t="s">
        <v>45</v>
      </c>
      <c r="E177" s="38">
        <v>41.73</v>
      </c>
      <c r="F177" s="85" t="s">
        <v>183</v>
      </c>
      <c r="G177" s="86">
        <f>H177+N177+O177</f>
        <v>0</v>
      </c>
      <c r="H177" s="38"/>
      <c r="I177" s="62" t="s">
        <v>184</v>
      </c>
      <c r="J177" s="38" t="s">
        <v>45</v>
      </c>
      <c r="K177" s="38"/>
      <c r="L177" s="38" t="s">
        <v>47</v>
      </c>
      <c r="M177" s="86" t="s">
        <v>47</v>
      </c>
      <c r="N177" s="86"/>
      <c r="O177" s="38"/>
      <c r="P177" s="86">
        <f t="shared" si="9"/>
        <v>0</v>
      </c>
      <c r="Q177" s="71" t="s">
        <v>185</v>
      </c>
      <c r="R177" s="123"/>
      <c r="S177" s="123"/>
      <c r="T177" s="118">
        <v>172</v>
      </c>
    </row>
    <row r="178" s="118" customFormat="1" ht="22.5" spans="1:20">
      <c r="A178" s="38">
        <v>172</v>
      </c>
      <c r="B178" s="102" t="s">
        <v>181</v>
      </c>
      <c r="C178" s="71" t="s">
        <v>186</v>
      </c>
      <c r="D178" s="38" t="s">
        <v>45</v>
      </c>
      <c r="E178" s="38">
        <v>24.59</v>
      </c>
      <c r="F178" s="85" t="s">
        <v>183</v>
      </c>
      <c r="G178" s="86">
        <f>H178+N178+O178</f>
        <v>0</v>
      </c>
      <c r="H178" s="38"/>
      <c r="I178" s="62" t="s">
        <v>187</v>
      </c>
      <c r="J178" s="38" t="s">
        <v>45</v>
      </c>
      <c r="K178" s="38"/>
      <c r="L178" s="38" t="s">
        <v>47</v>
      </c>
      <c r="M178" s="86" t="s">
        <v>47</v>
      </c>
      <c r="N178" s="86"/>
      <c r="O178" s="38"/>
      <c r="P178" s="86">
        <f t="shared" si="9"/>
        <v>0</v>
      </c>
      <c r="Q178" s="71" t="s">
        <v>185</v>
      </c>
      <c r="T178" s="118">
        <v>173</v>
      </c>
    </row>
    <row r="179" s="118" customFormat="1" ht="22.5" spans="1:20">
      <c r="A179" s="38">
        <v>173</v>
      </c>
      <c r="B179" s="102" t="s">
        <v>188</v>
      </c>
      <c r="C179" s="71" t="s">
        <v>189</v>
      </c>
      <c r="D179" s="38" t="s">
        <v>55</v>
      </c>
      <c r="E179" s="38">
        <v>24.71</v>
      </c>
      <c r="F179" s="85" t="s">
        <v>190</v>
      </c>
      <c r="G179" s="86">
        <f>H179+N179+O179</f>
        <v>0</v>
      </c>
      <c r="H179" s="38"/>
      <c r="I179" s="62" t="s">
        <v>191</v>
      </c>
      <c r="J179" s="38" t="s">
        <v>55</v>
      </c>
      <c r="K179" s="38"/>
      <c r="L179" s="38" t="s">
        <v>47</v>
      </c>
      <c r="M179" s="86" t="s">
        <v>47</v>
      </c>
      <c r="N179" s="86"/>
      <c r="O179" s="38"/>
      <c r="P179" s="86">
        <f t="shared" si="9"/>
        <v>0</v>
      </c>
      <c r="Q179" s="71" t="s">
        <v>192</v>
      </c>
      <c r="T179" s="118">
        <v>174</v>
      </c>
    </row>
    <row r="180" s="118" customFormat="1" ht="22.5" spans="1:20">
      <c r="A180" s="38">
        <v>174</v>
      </c>
      <c r="B180" s="102" t="s">
        <v>188</v>
      </c>
      <c r="C180" s="71" t="s">
        <v>193</v>
      </c>
      <c r="D180" s="38" t="s">
        <v>55</v>
      </c>
      <c r="E180" s="38">
        <v>23.52</v>
      </c>
      <c r="F180" s="85" t="s">
        <v>190</v>
      </c>
      <c r="G180" s="86">
        <f>H180+N180+O180</f>
        <v>0</v>
      </c>
      <c r="H180" s="38"/>
      <c r="I180" s="62" t="s">
        <v>194</v>
      </c>
      <c r="J180" s="38" t="s">
        <v>55</v>
      </c>
      <c r="K180" s="38"/>
      <c r="L180" s="38" t="s">
        <v>47</v>
      </c>
      <c r="M180" s="86" t="s">
        <v>47</v>
      </c>
      <c r="N180" s="86"/>
      <c r="O180" s="38"/>
      <c r="P180" s="86">
        <f t="shared" si="9"/>
        <v>0</v>
      </c>
      <c r="Q180" s="71" t="s">
        <v>192</v>
      </c>
      <c r="R180" s="123"/>
      <c r="S180" s="123"/>
      <c r="T180" s="118">
        <v>175</v>
      </c>
    </row>
    <row r="181" s="118" customFormat="1" ht="33.75" spans="1:20">
      <c r="A181" s="38">
        <v>175</v>
      </c>
      <c r="B181" s="102" t="s">
        <v>85</v>
      </c>
      <c r="C181" s="71" t="s">
        <v>195</v>
      </c>
      <c r="D181" s="38" t="s">
        <v>45</v>
      </c>
      <c r="E181" s="38">
        <v>66.32</v>
      </c>
      <c r="F181" s="85" t="s">
        <v>196</v>
      </c>
      <c r="G181" s="86">
        <f>H181+M181+N181+O181</f>
        <v>0</v>
      </c>
      <c r="H181" s="38"/>
      <c r="I181" s="62" t="s">
        <v>197</v>
      </c>
      <c r="J181" s="38" t="s">
        <v>45</v>
      </c>
      <c r="K181" s="38"/>
      <c r="L181" s="38"/>
      <c r="M181" s="86">
        <f>L181*K181</f>
        <v>0</v>
      </c>
      <c r="N181" s="86"/>
      <c r="O181" s="38"/>
      <c r="P181" s="86">
        <f t="shared" si="9"/>
        <v>0</v>
      </c>
      <c r="Q181" s="71"/>
      <c r="T181" s="118">
        <v>176</v>
      </c>
    </row>
    <row r="182" s="118" customFormat="1" ht="33.75" spans="1:20">
      <c r="A182" s="38">
        <v>176</v>
      </c>
      <c r="B182" s="102" t="s">
        <v>203</v>
      </c>
      <c r="C182" s="71" t="s">
        <v>204</v>
      </c>
      <c r="D182" s="38" t="s">
        <v>45</v>
      </c>
      <c r="E182" s="38">
        <v>0.8</v>
      </c>
      <c r="F182" s="85" t="s">
        <v>203</v>
      </c>
      <c r="G182" s="86">
        <f>H182+M182+N182+O182</f>
        <v>0</v>
      </c>
      <c r="H182" s="38"/>
      <c r="I182" s="62" t="s">
        <v>205</v>
      </c>
      <c r="J182" s="38" t="s">
        <v>45</v>
      </c>
      <c r="K182" s="38"/>
      <c r="L182" s="42">
        <v>350</v>
      </c>
      <c r="M182" s="86">
        <f>L182*K182</f>
        <v>0</v>
      </c>
      <c r="N182" s="86"/>
      <c r="O182" s="38"/>
      <c r="P182" s="86">
        <f t="shared" si="9"/>
        <v>0</v>
      </c>
      <c r="Q182" s="71" t="s">
        <v>206</v>
      </c>
      <c r="T182" s="118">
        <v>178</v>
      </c>
    </row>
    <row r="183" s="118" customFormat="1" ht="33.75" spans="1:20">
      <c r="A183" s="38">
        <v>177</v>
      </c>
      <c r="B183" s="102" t="s">
        <v>97</v>
      </c>
      <c r="C183" s="71" t="s">
        <v>207</v>
      </c>
      <c r="D183" s="38" t="s">
        <v>99</v>
      </c>
      <c r="E183" s="38">
        <v>3</v>
      </c>
      <c r="F183" s="85" t="s">
        <v>100</v>
      </c>
      <c r="G183" s="86">
        <f>H183+M183+N183+O183</f>
        <v>0</v>
      </c>
      <c r="H183" s="38"/>
      <c r="I183" s="62" t="s">
        <v>208</v>
      </c>
      <c r="J183" s="38" t="s">
        <v>99</v>
      </c>
      <c r="K183" s="38"/>
      <c r="L183" s="38"/>
      <c r="M183" s="86">
        <f>L183*K183</f>
        <v>0</v>
      </c>
      <c r="N183" s="86"/>
      <c r="O183" s="38"/>
      <c r="P183" s="86">
        <f t="shared" si="9"/>
        <v>0</v>
      </c>
      <c r="Q183" s="71"/>
      <c r="T183" s="118">
        <v>179</v>
      </c>
    </row>
    <row r="184" s="118" customFormat="1" ht="22.5" spans="1:20">
      <c r="A184" s="38">
        <v>178</v>
      </c>
      <c r="B184" s="102" t="s">
        <v>97</v>
      </c>
      <c r="C184" s="71" t="s">
        <v>136</v>
      </c>
      <c r="D184" s="38" t="s">
        <v>99</v>
      </c>
      <c r="E184" s="38">
        <v>2</v>
      </c>
      <c r="F184" s="85" t="s">
        <v>100</v>
      </c>
      <c r="G184" s="86">
        <f>H184+M184+N184+O184</f>
        <v>0</v>
      </c>
      <c r="H184" s="38"/>
      <c r="I184" s="62" t="s">
        <v>137</v>
      </c>
      <c r="J184" s="38" t="s">
        <v>99</v>
      </c>
      <c r="K184" s="38"/>
      <c r="L184" s="38"/>
      <c r="M184" s="86">
        <f>L184*K184</f>
        <v>0</v>
      </c>
      <c r="N184" s="86"/>
      <c r="O184" s="38"/>
      <c r="P184" s="86">
        <f t="shared" si="9"/>
        <v>0</v>
      </c>
      <c r="Q184" s="71"/>
      <c r="R184" s="123"/>
      <c r="S184" s="123"/>
      <c r="T184" s="118">
        <v>180</v>
      </c>
    </row>
    <row r="185" s="118" customFormat="1" ht="11.25" spans="1:17">
      <c r="A185" s="38">
        <v>179</v>
      </c>
      <c r="B185" s="101" t="s">
        <v>236</v>
      </c>
      <c r="C185" s="71"/>
      <c r="D185" s="38"/>
      <c r="E185" s="38"/>
      <c r="F185" s="85"/>
      <c r="G185" s="86"/>
      <c r="H185" s="38"/>
      <c r="I185" s="62"/>
      <c r="J185" s="38"/>
      <c r="K185" s="38"/>
      <c r="L185" s="38"/>
      <c r="M185" s="86"/>
      <c r="N185" s="86"/>
      <c r="O185" s="38"/>
      <c r="P185" s="86">
        <f t="shared" si="9"/>
        <v>0</v>
      </c>
      <c r="Q185" s="71"/>
    </row>
    <row r="186" s="118" customFormat="1" ht="11.25" spans="1:20">
      <c r="A186" s="38">
        <v>180</v>
      </c>
      <c r="B186" s="102" t="s">
        <v>43</v>
      </c>
      <c r="C186" s="71" t="s">
        <v>44</v>
      </c>
      <c r="D186" s="38" t="s">
        <v>45</v>
      </c>
      <c r="E186" s="38">
        <v>0.36</v>
      </c>
      <c r="F186" s="85" t="s">
        <v>43</v>
      </c>
      <c r="G186" s="86">
        <f>H186+M186+N186+O186</f>
        <v>0</v>
      </c>
      <c r="H186" s="38"/>
      <c r="I186" s="62" t="s">
        <v>46</v>
      </c>
      <c r="J186" s="38" t="s">
        <v>45</v>
      </c>
      <c r="K186" s="38"/>
      <c r="L186" s="38" t="s">
        <v>47</v>
      </c>
      <c r="M186" s="86">
        <v>0</v>
      </c>
      <c r="N186" s="86"/>
      <c r="O186" s="38"/>
      <c r="P186" s="86">
        <f t="shared" si="9"/>
        <v>0</v>
      </c>
      <c r="Q186" s="71" t="s">
        <v>48</v>
      </c>
      <c r="T186" s="118">
        <v>181</v>
      </c>
    </row>
    <row r="187" s="118" customFormat="1" ht="22.5" spans="1:20">
      <c r="A187" s="38">
        <v>181</v>
      </c>
      <c r="B187" s="102" t="s">
        <v>181</v>
      </c>
      <c r="C187" s="71" t="s">
        <v>237</v>
      </c>
      <c r="D187" s="38" t="s">
        <v>45</v>
      </c>
      <c r="E187" s="38">
        <v>56.09</v>
      </c>
      <c r="F187" s="85" t="s">
        <v>183</v>
      </c>
      <c r="G187" s="86">
        <f>H187+N187+O187</f>
        <v>0</v>
      </c>
      <c r="H187" s="38"/>
      <c r="I187" s="62" t="s">
        <v>238</v>
      </c>
      <c r="J187" s="38" t="s">
        <v>45</v>
      </c>
      <c r="K187" s="38"/>
      <c r="L187" s="38" t="s">
        <v>47</v>
      </c>
      <c r="M187" s="86" t="s">
        <v>47</v>
      </c>
      <c r="N187" s="86"/>
      <c r="O187" s="38"/>
      <c r="P187" s="86">
        <f t="shared" si="9"/>
        <v>0</v>
      </c>
      <c r="Q187" s="71" t="s">
        <v>185</v>
      </c>
      <c r="T187" s="118">
        <v>182</v>
      </c>
    </row>
    <row r="188" s="118" customFormat="1" ht="22.5" spans="1:20">
      <c r="A188" s="38">
        <v>182</v>
      </c>
      <c r="B188" s="102" t="s">
        <v>188</v>
      </c>
      <c r="C188" s="71" t="s">
        <v>193</v>
      </c>
      <c r="D188" s="38" t="s">
        <v>55</v>
      </c>
      <c r="E188" s="38">
        <v>48.51</v>
      </c>
      <c r="F188" s="85" t="s">
        <v>190</v>
      </c>
      <c r="G188" s="86">
        <f>H188+N188+O188</f>
        <v>0</v>
      </c>
      <c r="H188" s="38"/>
      <c r="I188" s="62" t="s">
        <v>194</v>
      </c>
      <c r="J188" s="38" t="s">
        <v>55</v>
      </c>
      <c r="K188" s="38"/>
      <c r="L188" s="38" t="s">
        <v>47</v>
      </c>
      <c r="M188" s="86" t="s">
        <v>47</v>
      </c>
      <c r="N188" s="86"/>
      <c r="O188" s="38"/>
      <c r="P188" s="86">
        <f t="shared" si="9"/>
        <v>0</v>
      </c>
      <c r="Q188" s="71" t="s">
        <v>192</v>
      </c>
      <c r="T188" s="118">
        <v>183</v>
      </c>
    </row>
    <row r="189" s="118" customFormat="1" ht="45" spans="1:20">
      <c r="A189" s="38">
        <v>183</v>
      </c>
      <c r="B189" s="102" t="s">
        <v>85</v>
      </c>
      <c r="C189" s="71" t="s">
        <v>239</v>
      </c>
      <c r="D189" s="38" t="s">
        <v>45</v>
      </c>
      <c r="E189" s="38">
        <v>56.09</v>
      </c>
      <c r="F189" s="85" t="s">
        <v>87</v>
      </c>
      <c r="G189" s="86">
        <f>H189+M189+N189+O189</f>
        <v>0</v>
      </c>
      <c r="H189" s="38"/>
      <c r="I189" s="62" t="s">
        <v>88</v>
      </c>
      <c r="J189" s="38" t="s">
        <v>45</v>
      </c>
      <c r="K189" s="38"/>
      <c r="L189" s="38"/>
      <c r="M189" s="86">
        <f>L189*K189</f>
        <v>0</v>
      </c>
      <c r="N189" s="86"/>
      <c r="O189" s="38"/>
      <c r="P189" s="86">
        <f t="shared" si="9"/>
        <v>0</v>
      </c>
      <c r="Q189" s="71"/>
      <c r="T189" s="118">
        <v>184</v>
      </c>
    </row>
    <row r="190" s="118" customFormat="1" ht="11.25" spans="1:20">
      <c r="A190" s="38">
        <v>184</v>
      </c>
      <c r="B190" s="102" t="s">
        <v>90</v>
      </c>
      <c r="C190" s="71" t="s">
        <v>91</v>
      </c>
      <c r="D190" s="38" t="s">
        <v>79</v>
      </c>
      <c r="E190" s="38">
        <v>12</v>
      </c>
      <c r="F190" s="85"/>
      <c r="G190" s="86">
        <f>H190+M190+N190+O190</f>
        <v>0</v>
      </c>
      <c r="H190" s="38"/>
      <c r="I190" s="85" t="s">
        <v>47</v>
      </c>
      <c r="J190" s="38"/>
      <c r="K190" s="38"/>
      <c r="L190" s="85" t="s">
        <v>47</v>
      </c>
      <c r="M190" s="86">
        <v>0</v>
      </c>
      <c r="N190" s="86"/>
      <c r="O190" s="38"/>
      <c r="P190" s="86">
        <f t="shared" si="9"/>
        <v>0</v>
      </c>
      <c r="Q190" s="71"/>
      <c r="T190" s="118">
        <v>185</v>
      </c>
    </row>
    <row r="191" s="118" customFormat="1" ht="33.75" spans="1:20">
      <c r="A191" s="38">
        <v>185</v>
      </c>
      <c r="B191" s="102" t="s">
        <v>93</v>
      </c>
      <c r="C191" s="71" t="s">
        <v>94</v>
      </c>
      <c r="D191" s="38" t="s">
        <v>79</v>
      </c>
      <c r="E191" s="38">
        <v>2</v>
      </c>
      <c r="F191" s="85"/>
      <c r="G191" s="86">
        <f>H191+M191+N191+O191</f>
        <v>0</v>
      </c>
      <c r="H191" s="38"/>
      <c r="I191" s="85" t="s">
        <v>47</v>
      </c>
      <c r="J191" s="38"/>
      <c r="K191" s="38"/>
      <c r="L191" s="85" t="s">
        <v>47</v>
      </c>
      <c r="M191" s="86">
        <v>0</v>
      </c>
      <c r="N191" s="86"/>
      <c r="O191" s="38"/>
      <c r="P191" s="86">
        <f t="shared" si="9"/>
        <v>0</v>
      </c>
      <c r="Q191" s="71"/>
      <c r="T191" s="118">
        <v>186</v>
      </c>
    </row>
    <row r="192" s="118" customFormat="1" ht="33.75" spans="1:20">
      <c r="A192" s="38">
        <v>186</v>
      </c>
      <c r="B192" s="102" t="s">
        <v>203</v>
      </c>
      <c r="C192" s="71" t="s">
        <v>204</v>
      </c>
      <c r="D192" s="38" t="s">
        <v>45</v>
      </c>
      <c r="E192" s="38">
        <v>1.6</v>
      </c>
      <c r="F192" s="85" t="s">
        <v>203</v>
      </c>
      <c r="G192" s="86">
        <f>H192+M192+N192+O192</f>
        <v>0</v>
      </c>
      <c r="H192" s="38"/>
      <c r="I192" s="62" t="s">
        <v>205</v>
      </c>
      <c r="J192" s="38" t="s">
        <v>45</v>
      </c>
      <c r="K192" s="38"/>
      <c r="L192" s="42">
        <v>350</v>
      </c>
      <c r="M192" s="86">
        <f>L192*K192</f>
        <v>0</v>
      </c>
      <c r="N192" s="86"/>
      <c r="O192" s="38"/>
      <c r="P192" s="86">
        <f t="shared" si="9"/>
        <v>0</v>
      </c>
      <c r="Q192" s="71" t="s">
        <v>206</v>
      </c>
      <c r="T192" s="118">
        <v>188</v>
      </c>
    </row>
    <row r="193" s="118" customFormat="1" ht="33.75" spans="1:20">
      <c r="A193" s="38">
        <v>187</v>
      </c>
      <c r="B193" s="102" t="s">
        <v>240</v>
      </c>
      <c r="C193" s="71" t="s">
        <v>241</v>
      </c>
      <c r="D193" s="38" t="s">
        <v>55</v>
      </c>
      <c r="E193" s="38">
        <v>50.3</v>
      </c>
      <c r="F193" s="85" t="s">
        <v>242</v>
      </c>
      <c r="G193" s="86">
        <f>M193</f>
        <v>400</v>
      </c>
      <c r="H193" s="38"/>
      <c r="I193" s="110" t="s">
        <v>243</v>
      </c>
      <c r="J193" s="38" t="s">
        <v>55</v>
      </c>
      <c r="K193" s="42">
        <v>1</v>
      </c>
      <c r="L193" s="42">
        <v>400</v>
      </c>
      <c r="M193" s="100">
        <f>L193*K193</f>
        <v>400</v>
      </c>
      <c r="N193" s="86"/>
      <c r="O193" s="38"/>
      <c r="P193" s="86">
        <f t="shared" si="9"/>
        <v>20120</v>
      </c>
      <c r="Q193" s="71" t="s">
        <v>244</v>
      </c>
      <c r="T193" s="118">
        <v>189</v>
      </c>
    </row>
    <row r="194" s="118" customFormat="1" ht="11.25" spans="1:17">
      <c r="A194" s="38">
        <v>188</v>
      </c>
      <c r="B194" s="101" t="s">
        <v>245</v>
      </c>
      <c r="C194" s="71"/>
      <c r="D194" s="38"/>
      <c r="E194" s="38"/>
      <c r="F194" s="85"/>
      <c r="G194" s="86"/>
      <c r="H194" s="38"/>
      <c r="I194" s="62"/>
      <c r="J194" s="38"/>
      <c r="K194" s="38"/>
      <c r="L194" s="38"/>
      <c r="M194" s="86"/>
      <c r="N194" s="86"/>
      <c r="O194" s="38"/>
      <c r="P194" s="86">
        <f t="shared" si="9"/>
        <v>0</v>
      </c>
      <c r="Q194" s="71"/>
    </row>
    <row r="195" s="118" customFormat="1" spans="1:20">
      <c r="A195" s="38">
        <v>189</v>
      </c>
      <c r="B195" s="102" t="s">
        <v>43</v>
      </c>
      <c r="C195" s="71" t="s">
        <v>44</v>
      </c>
      <c r="D195" s="38" t="s">
        <v>45</v>
      </c>
      <c r="E195" s="38">
        <v>1.5</v>
      </c>
      <c r="F195" s="85" t="s">
        <v>43</v>
      </c>
      <c r="G195" s="86">
        <f>H195+M195+N195+O195</f>
        <v>0</v>
      </c>
      <c r="H195" s="38"/>
      <c r="I195" s="62" t="s">
        <v>46</v>
      </c>
      <c r="J195" s="38" t="s">
        <v>45</v>
      </c>
      <c r="K195" s="38"/>
      <c r="L195" s="38" t="s">
        <v>47</v>
      </c>
      <c r="M195" s="86">
        <v>0</v>
      </c>
      <c r="N195" s="86"/>
      <c r="O195" s="38"/>
      <c r="P195" s="86">
        <f t="shared" si="9"/>
        <v>0</v>
      </c>
      <c r="Q195" s="71" t="s">
        <v>48</v>
      </c>
      <c r="R195" s="123"/>
      <c r="S195" s="123"/>
      <c r="T195" s="118">
        <v>190</v>
      </c>
    </row>
    <row r="196" s="118" customFormat="1" ht="22.5" spans="1:20">
      <c r="A196" s="38">
        <v>190</v>
      </c>
      <c r="B196" s="102" t="s">
        <v>181</v>
      </c>
      <c r="C196" s="71" t="s">
        <v>237</v>
      </c>
      <c r="D196" s="38" t="s">
        <v>45</v>
      </c>
      <c r="E196" s="38">
        <v>63.31</v>
      </c>
      <c r="F196" s="85" t="s">
        <v>183</v>
      </c>
      <c r="G196" s="86">
        <f>H196+N196+O196</f>
        <v>0</v>
      </c>
      <c r="H196" s="38"/>
      <c r="I196" s="62" t="s">
        <v>238</v>
      </c>
      <c r="J196" s="38" t="s">
        <v>45</v>
      </c>
      <c r="K196" s="38"/>
      <c r="L196" s="38" t="s">
        <v>47</v>
      </c>
      <c r="M196" s="86" t="s">
        <v>47</v>
      </c>
      <c r="N196" s="86"/>
      <c r="O196" s="38"/>
      <c r="P196" s="86">
        <f t="shared" si="9"/>
        <v>0</v>
      </c>
      <c r="Q196" s="71" t="s">
        <v>185</v>
      </c>
      <c r="R196" s="123"/>
      <c r="S196" s="123"/>
      <c r="T196" s="118">
        <v>191</v>
      </c>
    </row>
    <row r="197" s="118" customFormat="1" ht="33.75" spans="1:20">
      <c r="A197" s="38">
        <v>191</v>
      </c>
      <c r="B197" s="102" t="s">
        <v>246</v>
      </c>
      <c r="C197" s="71" t="s">
        <v>247</v>
      </c>
      <c r="D197" s="38" t="s">
        <v>45</v>
      </c>
      <c r="E197" s="38">
        <v>10.84</v>
      </c>
      <c r="F197" s="85" t="s">
        <v>183</v>
      </c>
      <c r="G197" s="86">
        <f>H197+N197+O197</f>
        <v>0</v>
      </c>
      <c r="H197" s="38"/>
      <c r="I197" s="62" t="s">
        <v>238</v>
      </c>
      <c r="J197" s="38" t="s">
        <v>45</v>
      </c>
      <c r="K197" s="38"/>
      <c r="L197" s="38" t="s">
        <v>47</v>
      </c>
      <c r="M197" s="86" t="s">
        <v>47</v>
      </c>
      <c r="N197" s="86"/>
      <c r="O197" s="38"/>
      <c r="P197" s="86">
        <f t="shared" si="9"/>
        <v>0</v>
      </c>
      <c r="Q197" s="71" t="s">
        <v>185</v>
      </c>
      <c r="T197" s="118">
        <v>192</v>
      </c>
    </row>
    <row r="198" s="118" customFormat="1" ht="33.75" spans="1:20">
      <c r="A198" s="38">
        <v>192</v>
      </c>
      <c r="B198" s="102" t="s">
        <v>188</v>
      </c>
      <c r="C198" s="71" t="s">
        <v>248</v>
      </c>
      <c r="D198" s="38" t="s">
        <v>55</v>
      </c>
      <c r="E198" s="38">
        <v>56.92</v>
      </c>
      <c r="F198" s="85" t="s">
        <v>190</v>
      </c>
      <c r="G198" s="86">
        <f>H198+N198+O198</f>
        <v>0</v>
      </c>
      <c r="H198" s="38"/>
      <c r="I198" s="62" t="s">
        <v>194</v>
      </c>
      <c r="J198" s="38" t="s">
        <v>55</v>
      </c>
      <c r="K198" s="38"/>
      <c r="L198" s="38" t="s">
        <v>47</v>
      </c>
      <c r="M198" s="86" t="s">
        <v>47</v>
      </c>
      <c r="N198" s="86"/>
      <c r="O198" s="38"/>
      <c r="P198" s="86">
        <f t="shared" si="9"/>
        <v>0</v>
      </c>
      <c r="Q198" s="71" t="s">
        <v>192</v>
      </c>
      <c r="T198" s="118">
        <v>193</v>
      </c>
    </row>
    <row r="199" s="118" customFormat="1" ht="33.75" spans="1:20">
      <c r="A199" s="38">
        <v>193</v>
      </c>
      <c r="B199" s="102" t="s">
        <v>188</v>
      </c>
      <c r="C199" s="71" t="s">
        <v>249</v>
      </c>
      <c r="D199" s="38" t="s">
        <v>55</v>
      </c>
      <c r="E199" s="38">
        <v>56.92</v>
      </c>
      <c r="F199" s="85" t="s">
        <v>190</v>
      </c>
      <c r="G199" s="86">
        <f>H199+N199+O199</f>
        <v>0</v>
      </c>
      <c r="H199" s="38"/>
      <c r="I199" s="62" t="s">
        <v>194</v>
      </c>
      <c r="J199" s="38" t="s">
        <v>55</v>
      </c>
      <c r="K199" s="38"/>
      <c r="L199" s="38" t="s">
        <v>47</v>
      </c>
      <c r="M199" s="86" t="s">
        <v>47</v>
      </c>
      <c r="N199" s="86"/>
      <c r="O199" s="38"/>
      <c r="P199" s="86">
        <f t="shared" si="9"/>
        <v>0</v>
      </c>
      <c r="Q199" s="71" t="s">
        <v>192</v>
      </c>
      <c r="T199" s="118">
        <v>194</v>
      </c>
    </row>
    <row r="200" s="118" customFormat="1" ht="33.75" spans="1:20">
      <c r="A200" s="38">
        <v>194</v>
      </c>
      <c r="B200" s="102" t="s">
        <v>240</v>
      </c>
      <c r="C200" s="71" t="s">
        <v>241</v>
      </c>
      <c r="D200" s="38" t="s">
        <v>55</v>
      </c>
      <c r="E200" s="38">
        <v>24.6</v>
      </c>
      <c r="F200" s="85" t="s">
        <v>242</v>
      </c>
      <c r="G200" s="100">
        <f>M200</f>
        <v>400</v>
      </c>
      <c r="H200" s="38"/>
      <c r="I200" s="110" t="s">
        <v>243</v>
      </c>
      <c r="J200" s="38" t="s">
        <v>55</v>
      </c>
      <c r="K200" s="42">
        <v>1</v>
      </c>
      <c r="L200" s="42">
        <v>400</v>
      </c>
      <c r="M200" s="100">
        <f>L200*K200</f>
        <v>400</v>
      </c>
      <c r="N200" s="86"/>
      <c r="O200" s="38"/>
      <c r="P200" s="86">
        <f t="shared" si="9"/>
        <v>9840</v>
      </c>
      <c r="Q200" s="71" t="s">
        <v>244</v>
      </c>
      <c r="T200" s="118">
        <v>195</v>
      </c>
    </row>
    <row r="201" s="118" customFormat="1" ht="33.75" spans="1:20">
      <c r="A201" s="38">
        <v>195</v>
      </c>
      <c r="B201" s="102" t="s">
        <v>203</v>
      </c>
      <c r="C201" s="71" t="s">
        <v>204</v>
      </c>
      <c r="D201" s="38" t="s">
        <v>45</v>
      </c>
      <c r="E201" s="38">
        <v>2.4</v>
      </c>
      <c r="F201" s="85" t="s">
        <v>203</v>
      </c>
      <c r="G201" s="86">
        <f>H201+M201+N201+O201</f>
        <v>0</v>
      </c>
      <c r="H201" s="38"/>
      <c r="I201" s="62" t="s">
        <v>205</v>
      </c>
      <c r="J201" s="38" t="s">
        <v>45</v>
      </c>
      <c r="K201" s="38"/>
      <c r="L201" s="42">
        <v>350</v>
      </c>
      <c r="M201" s="86">
        <f>L201*K201</f>
        <v>0</v>
      </c>
      <c r="N201" s="86"/>
      <c r="O201" s="38"/>
      <c r="P201" s="86">
        <f t="shared" si="9"/>
        <v>0</v>
      </c>
      <c r="Q201" s="71" t="s">
        <v>206</v>
      </c>
      <c r="T201" s="118">
        <v>198</v>
      </c>
    </row>
    <row r="202" s="118" customFormat="1" ht="11.25" spans="1:17">
      <c r="A202" s="38">
        <v>196</v>
      </c>
      <c r="B202" s="101" t="s">
        <v>250</v>
      </c>
      <c r="C202" s="71"/>
      <c r="D202" s="38"/>
      <c r="E202" s="38"/>
      <c r="F202" s="85"/>
      <c r="G202" s="86"/>
      <c r="H202" s="38"/>
      <c r="I202" s="62"/>
      <c r="J202" s="38"/>
      <c r="K202" s="38"/>
      <c r="L202" s="38"/>
      <c r="M202" s="86"/>
      <c r="N202" s="86"/>
      <c r="O202" s="38"/>
      <c r="P202" s="86">
        <f t="shared" ref="P202:P254" si="14">G202*E202</f>
        <v>0</v>
      </c>
      <c r="Q202" s="71"/>
    </row>
    <row r="203" s="118" customFormat="1" ht="11.25" spans="1:17">
      <c r="A203" s="38">
        <v>197</v>
      </c>
      <c r="B203" s="101" t="s">
        <v>251</v>
      </c>
      <c r="C203" s="71"/>
      <c r="D203" s="38"/>
      <c r="E203" s="38"/>
      <c r="F203" s="85"/>
      <c r="G203" s="86"/>
      <c r="H203" s="38"/>
      <c r="I203" s="62"/>
      <c r="J203" s="38"/>
      <c r="K203" s="38"/>
      <c r="L203" s="38"/>
      <c r="M203" s="86"/>
      <c r="N203" s="86"/>
      <c r="O203" s="38"/>
      <c r="P203" s="86">
        <f t="shared" si="14"/>
        <v>0</v>
      </c>
      <c r="Q203" s="71"/>
    </row>
    <row r="204" s="118" customFormat="1" ht="11.25" spans="1:20">
      <c r="A204" s="38">
        <v>198</v>
      </c>
      <c r="B204" s="102" t="s">
        <v>43</v>
      </c>
      <c r="C204" s="71" t="s">
        <v>44</v>
      </c>
      <c r="D204" s="38" t="s">
        <v>45</v>
      </c>
      <c r="E204" s="38">
        <v>0.72</v>
      </c>
      <c r="F204" s="85" t="s">
        <v>43</v>
      </c>
      <c r="G204" s="86">
        <f>H204+M204+N204+O204</f>
        <v>0</v>
      </c>
      <c r="H204" s="38"/>
      <c r="I204" s="62" t="s">
        <v>46</v>
      </c>
      <c r="J204" s="38" t="s">
        <v>45</v>
      </c>
      <c r="K204" s="38"/>
      <c r="L204" s="38" t="s">
        <v>47</v>
      </c>
      <c r="M204" s="86">
        <v>0</v>
      </c>
      <c r="N204" s="86"/>
      <c r="O204" s="38"/>
      <c r="P204" s="86">
        <f t="shared" si="14"/>
        <v>0</v>
      </c>
      <c r="Q204" s="71" t="s">
        <v>48</v>
      </c>
      <c r="T204" s="118">
        <v>199</v>
      </c>
    </row>
    <row r="205" s="118" customFormat="1" ht="22.5" spans="1:20">
      <c r="A205" s="38">
        <v>199</v>
      </c>
      <c r="B205" s="102" t="s">
        <v>181</v>
      </c>
      <c r="C205" s="71" t="s">
        <v>252</v>
      </c>
      <c r="D205" s="38" t="s">
        <v>45</v>
      </c>
      <c r="E205" s="38">
        <v>116.63</v>
      </c>
      <c r="F205" s="85" t="s">
        <v>183</v>
      </c>
      <c r="G205" s="86">
        <f>H205+N205+O205</f>
        <v>0</v>
      </c>
      <c r="H205" s="38"/>
      <c r="I205" s="62" t="s">
        <v>253</v>
      </c>
      <c r="J205" s="38" t="s">
        <v>45</v>
      </c>
      <c r="K205" s="38"/>
      <c r="L205" s="38" t="s">
        <v>47</v>
      </c>
      <c r="M205" s="86" t="s">
        <v>47</v>
      </c>
      <c r="N205" s="86"/>
      <c r="O205" s="38"/>
      <c r="P205" s="86">
        <f t="shared" si="14"/>
        <v>0</v>
      </c>
      <c r="Q205" s="71" t="s">
        <v>185</v>
      </c>
      <c r="T205" s="118">
        <v>200</v>
      </c>
    </row>
    <row r="206" s="118" customFormat="1" ht="22.5" spans="1:20">
      <c r="A206" s="38">
        <v>200</v>
      </c>
      <c r="B206" s="102" t="s">
        <v>188</v>
      </c>
      <c r="C206" s="71" t="s">
        <v>193</v>
      </c>
      <c r="D206" s="38" t="s">
        <v>55</v>
      </c>
      <c r="E206" s="38">
        <v>40.02</v>
      </c>
      <c r="F206" s="85" t="s">
        <v>190</v>
      </c>
      <c r="G206" s="86">
        <f>H206+N206+O206</f>
        <v>0</v>
      </c>
      <c r="H206" s="38"/>
      <c r="I206" s="62" t="s">
        <v>194</v>
      </c>
      <c r="J206" s="38" t="s">
        <v>55</v>
      </c>
      <c r="K206" s="38"/>
      <c r="L206" s="38" t="s">
        <v>47</v>
      </c>
      <c r="M206" s="86" t="s">
        <v>47</v>
      </c>
      <c r="N206" s="86"/>
      <c r="O206" s="38"/>
      <c r="P206" s="86">
        <f t="shared" si="14"/>
        <v>0</v>
      </c>
      <c r="Q206" s="71" t="s">
        <v>192</v>
      </c>
      <c r="T206" s="118">
        <v>201</v>
      </c>
    </row>
    <row r="207" s="118" customFormat="1" ht="33.75" spans="1:20">
      <c r="A207" s="38">
        <v>201</v>
      </c>
      <c r="B207" s="102" t="s">
        <v>85</v>
      </c>
      <c r="C207" s="71" t="s">
        <v>195</v>
      </c>
      <c r="D207" s="38" t="s">
        <v>45</v>
      </c>
      <c r="E207" s="38">
        <v>116.63</v>
      </c>
      <c r="F207" s="85" t="s">
        <v>196</v>
      </c>
      <c r="G207" s="86">
        <f>H207+M207+N207+O207</f>
        <v>0</v>
      </c>
      <c r="H207" s="38"/>
      <c r="I207" s="62" t="s">
        <v>197</v>
      </c>
      <c r="J207" s="38" t="s">
        <v>45</v>
      </c>
      <c r="K207" s="38"/>
      <c r="L207" s="38"/>
      <c r="M207" s="86">
        <f>L207*K207</f>
        <v>0</v>
      </c>
      <c r="N207" s="86"/>
      <c r="O207" s="38"/>
      <c r="P207" s="86">
        <f t="shared" si="14"/>
        <v>0</v>
      </c>
      <c r="Q207" s="71"/>
      <c r="T207" s="118">
        <v>202</v>
      </c>
    </row>
    <row r="208" s="118" customFormat="1" ht="33.75" spans="1:20">
      <c r="A208" s="38">
        <v>202</v>
      </c>
      <c r="B208" s="102" t="s">
        <v>203</v>
      </c>
      <c r="C208" s="71" t="s">
        <v>204</v>
      </c>
      <c r="D208" s="38" t="s">
        <v>45</v>
      </c>
      <c r="E208" s="38">
        <v>1.6</v>
      </c>
      <c r="F208" s="85" t="s">
        <v>203</v>
      </c>
      <c r="G208" s="86">
        <f>H208+M208+N208+O208</f>
        <v>0</v>
      </c>
      <c r="H208" s="38"/>
      <c r="I208" s="62" t="s">
        <v>205</v>
      </c>
      <c r="J208" s="38" t="s">
        <v>45</v>
      </c>
      <c r="K208" s="38"/>
      <c r="L208" s="42">
        <v>350</v>
      </c>
      <c r="M208" s="86">
        <f>L208*K208</f>
        <v>0</v>
      </c>
      <c r="N208" s="86"/>
      <c r="O208" s="38"/>
      <c r="P208" s="86">
        <f t="shared" si="14"/>
        <v>0</v>
      </c>
      <c r="Q208" s="71" t="s">
        <v>206</v>
      </c>
      <c r="T208" s="118">
        <v>204</v>
      </c>
    </row>
    <row r="209" s="118" customFormat="1" ht="11.25" spans="1:17">
      <c r="A209" s="38">
        <v>203</v>
      </c>
      <c r="B209" s="101" t="s">
        <v>254</v>
      </c>
      <c r="C209" s="71"/>
      <c r="D209" s="38"/>
      <c r="E209" s="38"/>
      <c r="F209" s="85"/>
      <c r="G209" s="86"/>
      <c r="H209" s="38"/>
      <c r="I209" s="62"/>
      <c r="J209" s="38"/>
      <c r="K209" s="38"/>
      <c r="L209" s="38"/>
      <c r="M209" s="86"/>
      <c r="N209" s="86"/>
      <c r="O209" s="38"/>
      <c r="P209" s="86">
        <f t="shared" si="14"/>
        <v>0</v>
      </c>
      <c r="Q209" s="71"/>
    </row>
    <row r="210" s="118" customFormat="1" ht="11.25" spans="1:20">
      <c r="A210" s="38">
        <v>204</v>
      </c>
      <c r="B210" s="102" t="s">
        <v>43</v>
      </c>
      <c r="C210" s="71" t="s">
        <v>44</v>
      </c>
      <c r="D210" s="38" t="s">
        <v>45</v>
      </c>
      <c r="E210" s="38">
        <v>0.36</v>
      </c>
      <c r="F210" s="85" t="s">
        <v>43</v>
      </c>
      <c r="G210" s="86">
        <f>H210+M210+N210+O210</f>
        <v>0</v>
      </c>
      <c r="H210" s="38"/>
      <c r="I210" s="62" t="s">
        <v>46</v>
      </c>
      <c r="J210" s="38" t="s">
        <v>45</v>
      </c>
      <c r="K210" s="38"/>
      <c r="L210" s="38" t="s">
        <v>47</v>
      </c>
      <c r="M210" s="86">
        <v>0</v>
      </c>
      <c r="N210" s="86"/>
      <c r="O210" s="38"/>
      <c r="P210" s="86">
        <f t="shared" si="14"/>
        <v>0</v>
      </c>
      <c r="Q210" s="71" t="s">
        <v>48</v>
      </c>
      <c r="T210" s="118">
        <v>205</v>
      </c>
    </row>
    <row r="211" s="118" customFormat="1" ht="33.75" spans="1:20">
      <c r="A211" s="38">
        <v>205</v>
      </c>
      <c r="B211" s="102" t="s">
        <v>162</v>
      </c>
      <c r="C211" s="71" t="s">
        <v>255</v>
      </c>
      <c r="D211" s="38" t="s">
        <v>45</v>
      </c>
      <c r="E211" s="38">
        <v>82.65</v>
      </c>
      <c r="F211" s="85" t="s">
        <v>256</v>
      </c>
      <c r="G211" s="86">
        <f>H211+M211+N211+O211</f>
        <v>0</v>
      </c>
      <c r="H211" s="38"/>
      <c r="I211" s="62" t="s">
        <v>257</v>
      </c>
      <c r="J211" s="38" t="s">
        <v>45</v>
      </c>
      <c r="K211" s="38"/>
      <c r="L211" s="38"/>
      <c r="M211" s="86">
        <f>L211*K211</f>
        <v>0</v>
      </c>
      <c r="N211" s="86"/>
      <c r="O211" s="38"/>
      <c r="P211" s="86">
        <f t="shared" si="14"/>
        <v>0</v>
      </c>
      <c r="Q211" s="71"/>
      <c r="T211" s="118">
        <v>206</v>
      </c>
    </row>
    <row r="212" s="118" customFormat="1" ht="22.5" spans="1:20">
      <c r="A212" s="38">
        <v>206</v>
      </c>
      <c r="B212" s="102" t="s">
        <v>224</v>
      </c>
      <c r="C212" s="71" t="s">
        <v>225</v>
      </c>
      <c r="D212" s="38" t="s">
        <v>55</v>
      </c>
      <c r="E212" s="38">
        <v>36.38</v>
      </c>
      <c r="F212" s="85" t="s">
        <v>226</v>
      </c>
      <c r="G212" s="86">
        <f>H212+M212+N212+O212</f>
        <v>0</v>
      </c>
      <c r="H212" s="38"/>
      <c r="I212" s="62" t="s">
        <v>227</v>
      </c>
      <c r="J212" s="38" t="s">
        <v>55</v>
      </c>
      <c r="K212" s="38"/>
      <c r="L212" s="38"/>
      <c r="M212" s="86">
        <f>L212*K212</f>
        <v>0</v>
      </c>
      <c r="N212" s="86"/>
      <c r="O212" s="38"/>
      <c r="P212" s="86">
        <f t="shared" si="14"/>
        <v>0</v>
      </c>
      <c r="Q212" s="71"/>
      <c r="T212" s="118">
        <v>207</v>
      </c>
    </row>
    <row r="213" s="118" customFormat="1" ht="33.75" spans="1:20">
      <c r="A213" s="38">
        <v>207</v>
      </c>
      <c r="B213" s="102" t="s">
        <v>85</v>
      </c>
      <c r="C213" s="71" t="s">
        <v>195</v>
      </c>
      <c r="D213" s="38" t="s">
        <v>45</v>
      </c>
      <c r="E213" s="38">
        <v>82.65</v>
      </c>
      <c r="F213" s="85" t="s">
        <v>196</v>
      </c>
      <c r="G213" s="86">
        <f>H213+M213+N213+O213</f>
        <v>0</v>
      </c>
      <c r="H213" s="38"/>
      <c r="I213" s="62" t="s">
        <v>197</v>
      </c>
      <c r="J213" s="38" t="s">
        <v>45</v>
      </c>
      <c r="K213" s="38"/>
      <c r="L213" s="38"/>
      <c r="M213" s="86">
        <f>L213*K213</f>
        <v>0</v>
      </c>
      <c r="N213" s="86"/>
      <c r="O213" s="38"/>
      <c r="P213" s="86">
        <f t="shared" si="14"/>
        <v>0</v>
      </c>
      <c r="Q213" s="71"/>
      <c r="T213" s="118">
        <v>208</v>
      </c>
    </row>
    <row r="214" s="118" customFormat="1" ht="11.25" spans="1:17">
      <c r="A214" s="38">
        <v>208</v>
      </c>
      <c r="B214" s="101" t="s">
        <v>258</v>
      </c>
      <c r="C214" s="71"/>
      <c r="D214" s="38"/>
      <c r="E214" s="38"/>
      <c r="F214" s="85"/>
      <c r="G214" s="86"/>
      <c r="H214" s="38"/>
      <c r="I214" s="62"/>
      <c r="J214" s="38"/>
      <c r="K214" s="38"/>
      <c r="L214" s="38"/>
      <c r="M214" s="86"/>
      <c r="N214" s="86"/>
      <c r="O214" s="38"/>
      <c r="P214" s="86">
        <f t="shared" si="14"/>
        <v>0</v>
      </c>
      <c r="Q214" s="71"/>
    </row>
    <row r="215" s="118" customFormat="1" ht="11.25" spans="1:20">
      <c r="A215" s="38">
        <v>209</v>
      </c>
      <c r="B215" s="102" t="s">
        <v>43</v>
      </c>
      <c r="C215" s="71" t="s">
        <v>44</v>
      </c>
      <c r="D215" s="38" t="s">
        <v>45</v>
      </c>
      <c r="E215" s="38">
        <v>0.72</v>
      </c>
      <c r="F215" s="85" t="s">
        <v>43</v>
      </c>
      <c r="G215" s="86">
        <f>H215+M215+N215+O215</f>
        <v>0</v>
      </c>
      <c r="H215" s="38"/>
      <c r="I215" s="62" t="s">
        <v>46</v>
      </c>
      <c r="J215" s="38" t="s">
        <v>45</v>
      </c>
      <c r="K215" s="38"/>
      <c r="L215" s="38" t="s">
        <v>47</v>
      </c>
      <c r="M215" s="86">
        <v>0</v>
      </c>
      <c r="N215" s="86"/>
      <c r="O215" s="38"/>
      <c r="P215" s="86">
        <f t="shared" si="14"/>
        <v>0</v>
      </c>
      <c r="Q215" s="71" t="s">
        <v>48</v>
      </c>
      <c r="T215" s="118">
        <v>210</v>
      </c>
    </row>
    <row r="216" s="118" customFormat="1" ht="22.5" spans="1:20">
      <c r="A216" s="38">
        <v>210</v>
      </c>
      <c r="B216" s="102" t="s">
        <v>181</v>
      </c>
      <c r="C216" s="71" t="s">
        <v>252</v>
      </c>
      <c r="D216" s="38" t="s">
        <v>45</v>
      </c>
      <c r="E216" s="38">
        <v>132.89</v>
      </c>
      <c r="F216" s="85" t="s">
        <v>183</v>
      </c>
      <c r="G216" s="86">
        <f>H216+N216+O216</f>
        <v>0</v>
      </c>
      <c r="H216" s="38"/>
      <c r="I216" s="62" t="s">
        <v>253</v>
      </c>
      <c r="J216" s="38" t="s">
        <v>45</v>
      </c>
      <c r="K216" s="38"/>
      <c r="L216" s="38" t="s">
        <v>47</v>
      </c>
      <c r="M216" s="86" t="s">
        <v>47</v>
      </c>
      <c r="N216" s="86"/>
      <c r="O216" s="38"/>
      <c r="P216" s="86">
        <f t="shared" si="14"/>
        <v>0</v>
      </c>
      <c r="Q216" s="71" t="s">
        <v>185</v>
      </c>
      <c r="T216" s="118">
        <v>211</v>
      </c>
    </row>
    <row r="217" s="118" customFormat="1" ht="22.5" spans="1:20">
      <c r="A217" s="38">
        <v>211</v>
      </c>
      <c r="B217" s="102" t="s">
        <v>188</v>
      </c>
      <c r="C217" s="71" t="s">
        <v>193</v>
      </c>
      <c r="D217" s="38" t="s">
        <v>55</v>
      </c>
      <c r="E217" s="38">
        <v>49.87</v>
      </c>
      <c r="F217" s="85" t="s">
        <v>190</v>
      </c>
      <c r="G217" s="86">
        <f>H217+N217+O217</f>
        <v>0</v>
      </c>
      <c r="H217" s="38"/>
      <c r="I217" s="62" t="s">
        <v>194</v>
      </c>
      <c r="J217" s="38" t="s">
        <v>55</v>
      </c>
      <c r="K217" s="38"/>
      <c r="L217" s="38" t="s">
        <v>47</v>
      </c>
      <c r="M217" s="86" t="s">
        <v>47</v>
      </c>
      <c r="N217" s="86"/>
      <c r="O217" s="38"/>
      <c r="P217" s="86">
        <f t="shared" si="14"/>
        <v>0</v>
      </c>
      <c r="Q217" s="71" t="s">
        <v>192</v>
      </c>
      <c r="T217" s="118">
        <v>212</v>
      </c>
    </row>
    <row r="218" s="118" customFormat="1" ht="33.75" spans="1:20">
      <c r="A218" s="38">
        <v>212</v>
      </c>
      <c r="B218" s="102" t="s">
        <v>85</v>
      </c>
      <c r="C218" s="71" t="s">
        <v>195</v>
      </c>
      <c r="D218" s="38" t="s">
        <v>45</v>
      </c>
      <c r="E218" s="38">
        <v>132.89</v>
      </c>
      <c r="F218" s="85" t="s">
        <v>196</v>
      </c>
      <c r="G218" s="86">
        <f>H218+M218+N218+O218</f>
        <v>0</v>
      </c>
      <c r="H218" s="38"/>
      <c r="I218" s="62" t="s">
        <v>197</v>
      </c>
      <c r="J218" s="38" t="s">
        <v>45</v>
      </c>
      <c r="K218" s="38"/>
      <c r="L218" s="38"/>
      <c r="M218" s="86">
        <f>L218*K218</f>
        <v>0</v>
      </c>
      <c r="N218" s="86"/>
      <c r="O218" s="38"/>
      <c r="P218" s="86">
        <f t="shared" si="14"/>
        <v>0</v>
      </c>
      <c r="Q218" s="71"/>
      <c r="T218" s="118">
        <v>213</v>
      </c>
    </row>
    <row r="219" s="118" customFormat="1" ht="11.25" spans="1:17">
      <c r="A219" s="38">
        <v>213</v>
      </c>
      <c r="B219" s="101" t="s">
        <v>259</v>
      </c>
      <c r="C219" s="71"/>
      <c r="D219" s="38"/>
      <c r="E219" s="38"/>
      <c r="F219" s="85"/>
      <c r="G219" s="86"/>
      <c r="H219" s="38"/>
      <c r="I219" s="62"/>
      <c r="J219" s="38"/>
      <c r="K219" s="38"/>
      <c r="L219" s="38"/>
      <c r="M219" s="86"/>
      <c r="N219" s="86"/>
      <c r="O219" s="38"/>
      <c r="P219" s="86">
        <f t="shared" si="14"/>
        <v>0</v>
      </c>
      <c r="Q219" s="71"/>
    </row>
    <row r="220" s="118" customFormat="1" ht="11.25" spans="1:20">
      <c r="A220" s="38">
        <v>214</v>
      </c>
      <c r="B220" s="102" t="s">
        <v>43</v>
      </c>
      <c r="C220" s="71" t="s">
        <v>44</v>
      </c>
      <c r="D220" s="38" t="s">
        <v>45</v>
      </c>
      <c r="E220" s="38">
        <v>0.96</v>
      </c>
      <c r="F220" s="85" t="s">
        <v>43</v>
      </c>
      <c r="G220" s="86">
        <f>H220+M220+N220+O220</f>
        <v>0</v>
      </c>
      <c r="H220" s="38"/>
      <c r="I220" s="62" t="s">
        <v>46</v>
      </c>
      <c r="J220" s="38" t="s">
        <v>45</v>
      </c>
      <c r="K220" s="38"/>
      <c r="L220" s="38" t="s">
        <v>47</v>
      </c>
      <c r="M220" s="86">
        <v>0</v>
      </c>
      <c r="N220" s="86"/>
      <c r="O220" s="38"/>
      <c r="P220" s="86">
        <f t="shared" si="14"/>
        <v>0</v>
      </c>
      <c r="Q220" s="71" t="s">
        <v>48</v>
      </c>
      <c r="T220" s="118">
        <v>215</v>
      </c>
    </row>
    <row r="221" s="118" customFormat="1" ht="22.5" spans="1:20">
      <c r="A221" s="38">
        <v>215</v>
      </c>
      <c r="B221" s="102" t="s">
        <v>181</v>
      </c>
      <c r="C221" s="71" t="s">
        <v>237</v>
      </c>
      <c r="D221" s="38" t="s">
        <v>45</v>
      </c>
      <c r="E221" s="38">
        <v>94.08</v>
      </c>
      <c r="F221" s="85" t="s">
        <v>183</v>
      </c>
      <c r="G221" s="86">
        <f>H221+N221+O221</f>
        <v>0</v>
      </c>
      <c r="H221" s="38"/>
      <c r="I221" s="62" t="s">
        <v>238</v>
      </c>
      <c r="J221" s="38" t="s">
        <v>45</v>
      </c>
      <c r="K221" s="38"/>
      <c r="L221" s="38" t="s">
        <v>47</v>
      </c>
      <c r="M221" s="86" t="s">
        <v>47</v>
      </c>
      <c r="N221" s="86"/>
      <c r="O221" s="38"/>
      <c r="P221" s="86">
        <f t="shared" si="14"/>
        <v>0</v>
      </c>
      <c r="Q221" s="71" t="s">
        <v>185</v>
      </c>
      <c r="T221" s="118">
        <v>216</v>
      </c>
    </row>
    <row r="222" s="118" customFormat="1" ht="22.5" spans="1:20">
      <c r="A222" s="38">
        <v>216</v>
      </c>
      <c r="B222" s="102" t="s">
        <v>188</v>
      </c>
      <c r="C222" s="71" t="s">
        <v>193</v>
      </c>
      <c r="D222" s="38" t="s">
        <v>55</v>
      </c>
      <c r="E222" s="38">
        <v>60.21</v>
      </c>
      <c r="F222" s="85" t="s">
        <v>190</v>
      </c>
      <c r="G222" s="86">
        <f>H222+N222+O222</f>
        <v>0</v>
      </c>
      <c r="H222" s="38"/>
      <c r="I222" s="62" t="s">
        <v>194</v>
      </c>
      <c r="J222" s="38" t="s">
        <v>55</v>
      </c>
      <c r="K222" s="38"/>
      <c r="L222" s="38" t="s">
        <v>47</v>
      </c>
      <c r="M222" s="86" t="s">
        <v>47</v>
      </c>
      <c r="N222" s="86"/>
      <c r="O222" s="38"/>
      <c r="P222" s="86">
        <f t="shared" si="14"/>
        <v>0</v>
      </c>
      <c r="Q222" s="71" t="s">
        <v>192</v>
      </c>
      <c r="T222" s="118">
        <v>217</v>
      </c>
    </row>
    <row r="223" s="118" customFormat="1" ht="33.75" spans="1:20">
      <c r="A223" s="38">
        <v>217</v>
      </c>
      <c r="B223" s="102" t="s">
        <v>85</v>
      </c>
      <c r="C223" s="71" t="s">
        <v>195</v>
      </c>
      <c r="D223" s="38" t="s">
        <v>45</v>
      </c>
      <c r="E223" s="38">
        <v>94.08</v>
      </c>
      <c r="F223" s="85" t="s">
        <v>196</v>
      </c>
      <c r="G223" s="86">
        <f>H223+M223+N223+O223</f>
        <v>0</v>
      </c>
      <c r="H223" s="38"/>
      <c r="I223" s="62" t="s">
        <v>197</v>
      </c>
      <c r="J223" s="38" t="s">
        <v>45</v>
      </c>
      <c r="K223" s="38"/>
      <c r="L223" s="38"/>
      <c r="M223" s="86">
        <f>L223*K223</f>
        <v>0</v>
      </c>
      <c r="N223" s="86"/>
      <c r="O223" s="38"/>
      <c r="P223" s="86">
        <f t="shared" si="14"/>
        <v>0</v>
      </c>
      <c r="Q223" s="71"/>
      <c r="T223" s="118">
        <v>218</v>
      </c>
    </row>
    <row r="224" s="118" customFormat="1" ht="33.75" spans="1:20">
      <c r="A224" s="38">
        <v>218</v>
      </c>
      <c r="B224" s="102" t="s">
        <v>203</v>
      </c>
      <c r="C224" s="71" t="s">
        <v>204</v>
      </c>
      <c r="D224" s="38" t="s">
        <v>45</v>
      </c>
      <c r="E224" s="38">
        <v>0.72</v>
      </c>
      <c r="F224" s="85" t="s">
        <v>203</v>
      </c>
      <c r="G224" s="86">
        <f>H224+M224+N224+O224</f>
        <v>0</v>
      </c>
      <c r="H224" s="38"/>
      <c r="I224" s="62" t="s">
        <v>205</v>
      </c>
      <c r="J224" s="38" t="s">
        <v>45</v>
      </c>
      <c r="K224" s="38"/>
      <c r="L224" s="42">
        <v>350</v>
      </c>
      <c r="M224" s="86">
        <f>L224*K224</f>
        <v>0</v>
      </c>
      <c r="N224" s="86"/>
      <c r="O224" s="38"/>
      <c r="P224" s="86">
        <f t="shared" si="14"/>
        <v>0</v>
      </c>
      <c r="Q224" s="71" t="s">
        <v>206</v>
      </c>
      <c r="T224" s="118">
        <v>220</v>
      </c>
    </row>
    <row r="225" s="118" customFormat="1" ht="11.25" spans="1:17">
      <c r="A225" s="38">
        <v>219</v>
      </c>
      <c r="B225" s="101" t="s">
        <v>260</v>
      </c>
      <c r="C225" s="71"/>
      <c r="D225" s="102"/>
      <c r="E225" s="38"/>
      <c r="F225" s="85"/>
      <c r="G225" s="86"/>
      <c r="H225" s="38"/>
      <c r="I225" s="62"/>
      <c r="J225" s="38"/>
      <c r="K225" s="38"/>
      <c r="L225" s="38"/>
      <c r="M225" s="86"/>
      <c r="N225" s="86"/>
      <c r="O225" s="38"/>
      <c r="P225" s="86">
        <f t="shared" si="14"/>
        <v>0</v>
      </c>
      <c r="Q225" s="71"/>
    </row>
    <row r="226" s="73" customFormat="1" ht="22.5" spans="1:20">
      <c r="A226" s="38">
        <v>220</v>
      </c>
      <c r="B226" s="102" t="s">
        <v>261</v>
      </c>
      <c r="C226" s="71" t="s">
        <v>262</v>
      </c>
      <c r="D226" s="103" t="s">
        <v>45</v>
      </c>
      <c r="E226" s="85">
        <f>58.76+12.42+83.32+6.24+114+56.8+47.05</f>
        <v>378.59</v>
      </c>
      <c r="F226" s="85" t="s">
        <v>263</v>
      </c>
      <c r="G226" s="86">
        <f>H226+M226+N226+O226</f>
        <v>0</v>
      </c>
      <c r="H226" s="38"/>
      <c r="I226" s="62" t="s">
        <v>264</v>
      </c>
      <c r="J226" s="38" t="s">
        <v>45</v>
      </c>
      <c r="K226" s="38"/>
      <c r="L226" s="63"/>
      <c r="M226" s="86">
        <f>L226*K226</f>
        <v>0</v>
      </c>
      <c r="N226" s="64"/>
      <c r="O226" s="63"/>
      <c r="P226" s="86">
        <f t="shared" si="14"/>
        <v>0</v>
      </c>
      <c r="Q226" s="111"/>
      <c r="T226" s="73">
        <v>1</v>
      </c>
    </row>
    <row r="227" s="73" customFormat="1" spans="1:20">
      <c r="A227" s="38">
        <v>221</v>
      </c>
      <c r="B227" s="102" t="s">
        <v>265</v>
      </c>
      <c r="C227" s="71" t="s">
        <v>266</v>
      </c>
      <c r="D227" s="103" t="s">
        <v>267</v>
      </c>
      <c r="E227" s="85">
        <v>40</v>
      </c>
      <c r="F227" s="85" t="s">
        <v>268</v>
      </c>
      <c r="G227" s="86">
        <f>H227+M227+N227+O227</f>
        <v>0</v>
      </c>
      <c r="H227" s="38"/>
      <c r="I227" s="110" t="s">
        <v>268</v>
      </c>
      <c r="J227" s="103" t="s">
        <v>267</v>
      </c>
      <c r="K227" s="38"/>
      <c r="L227" s="38"/>
      <c r="M227" s="86">
        <f>L227*K227</f>
        <v>0</v>
      </c>
      <c r="N227" s="86"/>
      <c r="O227" s="38"/>
      <c r="P227" s="86">
        <f t="shared" si="14"/>
        <v>0</v>
      </c>
      <c r="Q227" s="111"/>
      <c r="T227" s="73">
        <v>2</v>
      </c>
    </row>
    <row r="228" s="73" customFormat="1" spans="1:20">
      <c r="A228" s="38">
        <v>222</v>
      </c>
      <c r="B228" s="102" t="s">
        <v>265</v>
      </c>
      <c r="C228" s="71" t="s">
        <v>269</v>
      </c>
      <c r="D228" s="103" t="s">
        <v>267</v>
      </c>
      <c r="E228" s="85">
        <v>60</v>
      </c>
      <c r="F228" s="85" t="s">
        <v>268</v>
      </c>
      <c r="G228" s="86">
        <f t="shared" ref="G228:G254" si="15">H228+M228+N228+O228</f>
        <v>0</v>
      </c>
      <c r="H228" s="38"/>
      <c r="I228" s="110" t="s">
        <v>268</v>
      </c>
      <c r="J228" s="103" t="s">
        <v>267</v>
      </c>
      <c r="K228" s="38"/>
      <c r="L228" s="38"/>
      <c r="M228" s="86">
        <f t="shared" ref="M228:M239" si="16">L228*K228</f>
        <v>0</v>
      </c>
      <c r="N228" s="86"/>
      <c r="O228" s="38"/>
      <c r="P228" s="86">
        <f t="shared" si="14"/>
        <v>0</v>
      </c>
      <c r="Q228" s="111"/>
      <c r="T228" s="73">
        <v>3</v>
      </c>
    </row>
    <row r="229" s="73" customFormat="1" spans="1:20">
      <c r="A229" s="38">
        <v>223</v>
      </c>
      <c r="B229" s="102" t="s">
        <v>270</v>
      </c>
      <c r="C229" s="71" t="s">
        <v>271</v>
      </c>
      <c r="D229" s="103" t="s">
        <v>267</v>
      </c>
      <c r="E229" s="85">
        <v>20</v>
      </c>
      <c r="F229" s="85" t="s">
        <v>268</v>
      </c>
      <c r="G229" s="86">
        <f t="shared" si="15"/>
        <v>0</v>
      </c>
      <c r="H229" s="38"/>
      <c r="I229" s="110" t="s">
        <v>268</v>
      </c>
      <c r="J229" s="103" t="s">
        <v>267</v>
      </c>
      <c r="K229" s="38"/>
      <c r="L229" s="38"/>
      <c r="M229" s="86">
        <f t="shared" si="16"/>
        <v>0</v>
      </c>
      <c r="N229" s="86"/>
      <c r="O229" s="38"/>
      <c r="P229" s="86">
        <f t="shared" si="14"/>
        <v>0</v>
      </c>
      <c r="Q229" s="111"/>
      <c r="T229" s="73">
        <v>4</v>
      </c>
    </row>
    <row r="230" s="73" customFormat="1" spans="1:20">
      <c r="A230" s="38">
        <v>224</v>
      </c>
      <c r="B230" s="102" t="s">
        <v>272</v>
      </c>
      <c r="C230" s="71" t="s">
        <v>273</v>
      </c>
      <c r="D230" s="103" t="s">
        <v>45</v>
      </c>
      <c r="E230" s="85">
        <v>200</v>
      </c>
      <c r="F230" s="85"/>
      <c r="G230" s="86">
        <f t="shared" si="15"/>
        <v>0</v>
      </c>
      <c r="H230" s="38"/>
      <c r="I230" s="85" t="s">
        <v>47</v>
      </c>
      <c r="J230" s="38"/>
      <c r="K230" s="38"/>
      <c r="L230" s="85" t="s">
        <v>47</v>
      </c>
      <c r="M230" s="86">
        <v>0</v>
      </c>
      <c r="N230" s="86"/>
      <c r="O230" s="38"/>
      <c r="P230" s="86">
        <f t="shared" si="14"/>
        <v>0</v>
      </c>
      <c r="Q230" s="111"/>
      <c r="R230" s="123"/>
      <c r="S230" s="123"/>
      <c r="T230" s="73">
        <v>5</v>
      </c>
    </row>
    <row r="231" s="73" customFormat="1" spans="1:20">
      <c r="A231" s="38">
        <v>225</v>
      </c>
      <c r="B231" s="104" t="s">
        <v>274</v>
      </c>
      <c r="C231" s="105" t="s">
        <v>275</v>
      </c>
      <c r="D231" s="95" t="s">
        <v>45</v>
      </c>
      <c r="E231" s="106">
        <v>2713.5</v>
      </c>
      <c r="F231" s="85"/>
      <c r="G231" s="86">
        <f t="shared" si="15"/>
        <v>0</v>
      </c>
      <c r="H231" s="38"/>
      <c r="I231" s="85" t="s">
        <v>47</v>
      </c>
      <c r="J231" s="38"/>
      <c r="K231" s="38"/>
      <c r="L231" s="85" t="s">
        <v>47</v>
      </c>
      <c r="M231" s="86">
        <v>0</v>
      </c>
      <c r="N231" s="86"/>
      <c r="O231" s="38"/>
      <c r="P231" s="86">
        <f t="shared" si="14"/>
        <v>0</v>
      </c>
      <c r="Q231" s="111"/>
      <c r="R231" s="123"/>
      <c r="S231" s="123"/>
      <c r="T231" s="73">
        <v>6</v>
      </c>
    </row>
    <row r="232" s="73" customFormat="1" ht="22.5" spans="1:20">
      <c r="A232" s="38">
        <v>226</v>
      </c>
      <c r="B232" s="104" t="s">
        <v>276</v>
      </c>
      <c r="C232" s="105" t="s">
        <v>277</v>
      </c>
      <c r="D232" s="95" t="s">
        <v>278</v>
      </c>
      <c r="E232" s="107">
        <f>1.95+0.641+0.0989+0.9889+0.2909+0.2909+0.1816+0.02474+0.4199+1.028+1.543+0.2+0.3+0.0613+1.0419</f>
        <v>9.06104</v>
      </c>
      <c r="F232" s="85" t="s">
        <v>279</v>
      </c>
      <c r="G232" s="86">
        <f t="shared" si="15"/>
        <v>0</v>
      </c>
      <c r="H232" s="38"/>
      <c r="I232" s="62" t="s">
        <v>280</v>
      </c>
      <c r="J232" s="95" t="s">
        <v>278</v>
      </c>
      <c r="K232" s="38"/>
      <c r="L232" s="38"/>
      <c r="M232" s="86">
        <f t="shared" si="16"/>
        <v>0</v>
      </c>
      <c r="N232" s="86"/>
      <c r="O232" s="63"/>
      <c r="P232" s="86">
        <f t="shared" si="14"/>
        <v>0</v>
      </c>
      <c r="Q232" s="111"/>
      <c r="T232" s="73">
        <v>7</v>
      </c>
    </row>
    <row r="233" s="73" customFormat="1" ht="22.5" spans="1:20">
      <c r="A233" s="38">
        <v>226</v>
      </c>
      <c r="B233" s="104" t="s">
        <v>281</v>
      </c>
      <c r="C233" s="105" t="s">
        <v>282</v>
      </c>
      <c r="D233" s="95" t="s">
        <v>278</v>
      </c>
      <c r="E233" s="107">
        <v>3</v>
      </c>
      <c r="F233" s="85" t="s">
        <v>279</v>
      </c>
      <c r="G233" s="86">
        <f t="shared" si="15"/>
        <v>0</v>
      </c>
      <c r="H233" s="38"/>
      <c r="I233" s="62" t="s">
        <v>280</v>
      </c>
      <c r="J233" s="95" t="s">
        <v>278</v>
      </c>
      <c r="K233" s="38"/>
      <c r="L233" s="38"/>
      <c r="M233" s="86">
        <f t="shared" si="16"/>
        <v>0</v>
      </c>
      <c r="N233" s="86"/>
      <c r="O233" s="63"/>
      <c r="P233" s="86">
        <f t="shared" si="14"/>
        <v>0</v>
      </c>
      <c r="Q233" s="111"/>
      <c r="T233" s="73">
        <v>7</v>
      </c>
    </row>
    <row r="234" s="73" customFormat="1" ht="33.75" spans="1:20">
      <c r="A234" s="38">
        <v>227</v>
      </c>
      <c r="B234" s="104" t="s">
        <v>283</v>
      </c>
      <c r="C234" s="105" t="s">
        <v>284</v>
      </c>
      <c r="D234" s="95" t="s">
        <v>45</v>
      </c>
      <c r="E234" s="107">
        <f>47.4+98</f>
        <v>145.4</v>
      </c>
      <c r="F234" s="85" t="s">
        <v>285</v>
      </c>
      <c r="G234" s="86">
        <f t="shared" si="15"/>
        <v>0</v>
      </c>
      <c r="H234" s="38"/>
      <c r="I234" s="62" t="s">
        <v>286</v>
      </c>
      <c r="J234" s="106" t="s">
        <v>287</v>
      </c>
      <c r="K234" s="38"/>
      <c r="L234" s="38"/>
      <c r="M234" s="86">
        <f t="shared" si="16"/>
        <v>0</v>
      </c>
      <c r="N234" s="86"/>
      <c r="O234" s="38"/>
      <c r="P234" s="86">
        <f t="shared" si="14"/>
        <v>0</v>
      </c>
      <c r="Q234" s="111"/>
      <c r="T234" s="73">
        <v>8</v>
      </c>
    </row>
    <row r="235" s="73" customFormat="1" ht="33.75" spans="1:20">
      <c r="A235" s="38">
        <v>228</v>
      </c>
      <c r="B235" s="104" t="s">
        <v>288</v>
      </c>
      <c r="C235" s="105" t="s">
        <v>289</v>
      </c>
      <c r="D235" s="95" t="s">
        <v>45</v>
      </c>
      <c r="E235" s="107">
        <f>47.4+62.5</f>
        <v>109.9</v>
      </c>
      <c r="F235" s="85" t="s">
        <v>285</v>
      </c>
      <c r="G235" s="86">
        <f t="shared" si="15"/>
        <v>0</v>
      </c>
      <c r="H235" s="38"/>
      <c r="I235" s="62" t="s">
        <v>286</v>
      </c>
      <c r="J235" s="106" t="s">
        <v>287</v>
      </c>
      <c r="K235" s="38"/>
      <c r="L235" s="38"/>
      <c r="M235" s="86">
        <f t="shared" si="16"/>
        <v>0</v>
      </c>
      <c r="N235" s="86"/>
      <c r="O235" s="38"/>
      <c r="P235" s="86">
        <f t="shared" si="14"/>
        <v>0</v>
      </c>
      <c r="Q235" s="111"/>
      <c r="T235" s="73">
        <v>9</v>
      </c>
    </row>
    <row r="236" s="73" customFormat="1" ht="22.5" spans="1:20">
      <c r="A236" s="38">
        <v>229</v>
      </c>
      <c r="B236" s="109" t="s">
        <v>290</v>
      </c>
      <c r="C236" s="109" t="s">
        <v>291</v>
      </c>
      <c r="D236" s="95" t="s">
        <v>45</v>
      </c>
      <c r="E236" s="103">
        <f>47.4+62.5+32+98+29+24.7+113.91+61.29+60.24</f>
        <v>529.04</v>
      </c>
      <c r="F236" s="85" t="s">
        <v>292</v>
      </c>
      <c r="G236" s="86">
        <f t="shared" si="15"/>
        <v>0</v>
      </c>
      <c r="H236" s="38"/>
      <c r="I236" s="62" t="s">
        <v>293</v>
      </c>
      <c r="J236" s="95" t="s">
        <v>45</v>
      </c>
      <c r="K236" s="38"/>
      <c r="L236" s="38"/>
      <c r="M236" s="86">
        <f t="shared" si="16"/>
        <v>0</v>
      </c>
      <c r="N236" s="86"/>
      <c r="O236" s="38"/>
      <c r="P236" s="86">
        <f t="shared" si="14"/>
        <v>0</v>
      </c>
      <c r="Q236" s="111"/>
      <c r="T236" s="73">
        <v>10</v>
      </c>
    </row>
    <row r="237" s="73" customFormat="1" ht="22.5" spans="1:20">
      <c r="A237" s="38">
        <v>230</v>
      </c>
      <c r="B237" s="109" t="s">
        <v>294</v>
      </c>
      <c r="C237" s="109" t="s">
        <v>295</v>
      </c>
      <c r="D237" s="95" t="s">
        <v>45</v>
      </c>
      <c r="E237" s="103">
        <v>45</v>
      </c>
      <c r="F237" s="85" t="s">
        <v>296</v>
      </c>
      <c r="G237" s="86">
        <f t="shared" si="15"/>
        <v>0</v>
      </c>
      <c r="H237" s="38"/>
      <c r="I237" s="62" t="s">
        <v>296</v>
      </c>
      <c r="J237" s="95" t="s">
        <v>45</v>
      </c>
      <c r="K237" s="38"/>
      <c r="L237" s="38"/>
      <c r="M237" s="86">
        <f t="shared" si="16"/>
        <v>0</v>
      </c>
      <c r="N237" s="64"/>
      <c r="O237" s="63"/>
      <c r="P237" s="86">
        <f t="shared" si="14"/>
        <v>0</v>
      </c>
      <c r="Q237" s="111"/>
      <c r="T237" s="73">
        <v>11</v>
      </c>
    </row>
    <row r="238" s="73" customFormat="1" ht="22.5" spans="1:20">
      <c r="A238" s="38">
        <v>231</v>
      </c>
      <c r="B238" s="109" t="s">
        <v>297</v>
      </c>
      <c r="C238" s="109" t="s">
        <v>298</v>
      </c>
      <c r="D238" s="95" t="s">
        <v>45</v>
      </c>
      <c r="E238" s="103">
        <v>32</v>
      </c>
      <c r="F238" s="85" t="s">
        <v>87</v>
      </c>
      <c r="G238" s="86">
        <f t="shared" si="15"/>
        <v>0</v>
      </c>
      <c r="H238" s="38"/>
      <c r="I238" s="62" t="s">
        <v>88</v>
      </c>
      <c r="J238" s="95" t="s">
        <v>45</v>
      </c>
      <c r="K238" s="38"/>
      <c r="L238" s="38"/>
      <c r="M238" s="86">
        <f t="shared" si="16"/>
        <v>0</v>
      </c>
      <c r="N238" s="86"/>
      <c r="O238" s="38"/>
      <c r="P238" s="86">
        <f t="shared" si="14"/>
        <v>0</v>
      </c>
      <c r="Q238" s="111"/>
      <c r="T238" s="73">
        <v>12</v>
      </c>
    </row>
    <row r="239" s="73" customFormat="1" ht="33.75" spans="1:20">
      <c r="A239" s="38">
        <v>232</v>
      </c>
      <c r="B239" s="109" t="s">
        <v>173</v>
      </c>
      <c r="C239" s="109" t="s">
        <v>299</v>
      </c>
      <c r="D239" s="95" t="s">
        <v>45</v>
      </c>
      <c r="E239" s="103">
        <f>9.15+62.5+98+24.7+113.91+61.29+60.24</f>
        <v>429.79</v>
      </c>
      <c r="F239" s="85" t="s">
        <v>173</v>
      </c>
      <c r="G239" s="86">
        <f t="shared" si="15"/>
        <v>0</v>
      </c>
      <c r="H239" s="38"/>
      <c r="I239" s="62" t="s">
        <v>174</v>
      </c>
      <c r="J239" s="95" t="s">
        <v>45</v>
      </c>
      <c r="K239" s="38"/>
      <c r="L239" s="42">
        <v>320</v>
      </c>
      <c r="M239" s="86">
        <f t="shared" si="16"/>
        <v>0</v>
      </c>
      <c r="N239" s="86"/>
      <c r="O239" s="38"/>
      <c r="P239" s="86">
        <f t="shared" si="14"/>
        <v>0</v>
      </c>
      <c r="Q239" s="71" t="s">
        <v>175</v>
      </c>
      <c r="T239" s="73">
        <v>13</v>
      </c>
    </row>
    <row r="240" s="73" customFormat="1" ht="22.5" spans="1:20">
      <c r="A240" s="38">
        <v>233</v>
      </c>
      <c r="B240" s="109" t="s">
        <v>300</v>
      </c>
      <c r="C240" s="109" t="s">
        <v>301</v>
      </c>
      <c r="D240" s="95" t="s">
        <v>45</v>
      </c>
      <c r="E240" s="103">
        <f>48.2+52.06+10.06+67.98+17.1+4.6+41.6+33+10+34.93</f>
        <v>319.53</v>
      </c>
      <c r="F240" s="85"/>
      <c r="G240" s="86">
        <f t="shared" si="15"/>
        <v>0</v>
      </c>
      <c r="H240" s="38"/>
      <c r="I240" s="85" t="s">
        <v>47</v>
      </c>
      <c r="J240" s="38"/>
      <c r="K240" s="38"/>
      <c r="L240" s="85" t="s">
        <v>47</v>
      </c>
      <c r="M240" s="86">
        <v>0</v>
      </c>
      <c r="N240" s="64"/>
      <c r="O240" s="63"/>
      <c r="P240" s="86">
        <f t="shared" si="14"/>
        <v>0</v>
      </c>
      <c r="Q240" s="111"/>
      <c r="R240" s="123"/>
      <c r="S240" s="123"/>
      <c r="T240" s="73">
        <v>14</v>
      </c>
    </row>
    <row r="241" s="73" customFormat="1" ht="22.5" spans="1:20">
      <c r="A241" s="38">
        <v>234</v>
      </c>
      <c r="B241" s="109" t="s">
        <v>302</v>
      </c>
      <c r="C241" s="109" t="s">
        <v>303</v>
      </c>
      <c r="D241" s="95" t="s">
        <v>45</v>
      </c>
      <c r="E241" s="103">
        <f>104.5+48.2+50.06+10.06+67.98+17.1+4.6+31.6+32+123+41.6+122.8+40.95+33+10+34.93+120.34+56.4+26.53+79.57+644+400</f>
        <v>2099.22</v>
      </c>
      <c r="F241" s="85" t="s">
        <v>304</v>
      </c>
      <c r="G241" s="86">
        <f t="shared" si="15"/>
        <v>0</v>
      </c>
      <c r="H241" s="38"/>
      <c r="I241" s="62" t="s">
        <v>304</v>
      </c>
      <c r="J241" s="95" t="s">
        <v>45</v>
      </c>
      <c r="K241" s="38"/>
      <c r="L241" s="63"/>
      <c r="M241" s="86">
        <f t="shared" ref="M241:M253" si="17">L241*K241</f>
        <v>0</v>
      </c>
      <c r="N241" s="64"/>
      <c r="O241" s="63"/>
      <c r="P241" s="86">
        <f t="shared" si="14"/>
        <v>0</v>
      </c>
      <c r="Q241" s="111"/>
      <c r="T241" s="73">
        <v>15</v>
      </c>
    </row>
    <row r="242" s="73" customFormat="1" ht="22.5" spans="1:20">
      <c r="A242" s="38">
        <v>235</v>
      </c>
      <c r="B242" s="109" t="s">
        <v>70</v>
      </c>
      <c r="C242" s="109" t="s">
        <v>305</v>
      </c>
      <c r="D242" s="95" t="s">
        <v>45</v>
      </c>
      <c r="E242" s="103">
        <f>104.5+48.2+17.1+31.6+32+123+122.8+40.95+33+10+120.34+56.4+26.53+79.57+644+400</f>
        <v>1889.99</v>
      </c>
      <c r="F242" s="85" t="s">
        <v>70</v>
      </c>
      <c r="G242" s="86">
        <f t="shared" si="15"/>
        <v>0</v>
      </c>
      <c r="H242" s="38"/>
      <c r="I242" s="62" t="s">
        <v>306</v>
      </c>
      <c r="J242" s="95" t="s">
        <v>45</v>
      </c>
      <c r="K242" s="38"/>
      <c r="L242" s="63"/>
      <c r="M242" s="86">
        <f t="shared" si="17"/>
        <v>0</v>
      </c>
      <c r="N242" s="64"/>
      <c r="O242" s="63"/>
      <c r="P242" s="86">
        <f t="shared" si="14"/>
        <v>0</v>
      </c>
      <c r="Q242" s="111"/>
      <c r="T242" s="73">
        <v>16</v>
      </c>
    </row>
    <row r="243" s="73" customFormat="1" ht="22.5" spans="1:20">
      <c r="A243" s="38">
        <v>236</v>
      </c>
      <c r="B243" s="109" t="s">
        <v>307</v>
      </c>
      <c r="C243" s="109" t="s">
        <v>308</v>
      </c>
      <c r="D243" s="95" t="s">
        <v>45</v>
      </c>
      <c r="E243" s="103">
        <f>50.06+10.06+67.98+4.6+41.6+34.93</f>
        <v>209.23</v>
      </c>
      <c r="F243" s="85" t="s">
        <v>70</v>
      </c>
      <c r="G243" s="86">
        <f t="shared" si="15"/>
        <v>0</v>
      </c>
      <c r="H243" s="38"/>
      <c r="I243" s="62" t="s">
        <v>309</v>
      </c>
      <c r="J243" s="95" t="s">
        <v>45</v>
      </c>
      <c r="K243" s="38"/>
      <c r="L243" s="63"/>
      <c r="M243" s="86">
        <f t="shared" si="17"/>
        <v>0</v>
      </c>
      <c r="N243" s="64"/>
      <c r="O243" s="63"/>
      <c r="P243" s="86">
        <f t="shared" si="14"/>
        <v>0</v>
      </c>
      <c r="Q243" s="111"/>
      <c r="T243" s="73">
        <v>17</v>
      </c>
    </row>
    <row r="244" s="73" customFormat="1" ht="22.5" spans="1:20">
      <c r="A244" s="38">
        <v>237</v>
      </c>
      <c r="B244" s="109" t="s">
        <v>310</v>
      </c>
      <c r="C244" s="109" t="s">
        <v>311</v>
      </c>
      <c r="D244" s="95" t="s">
        <v>45</v>
      </c>
      <c r="E244" s="103">
        <v>253.5</v>
      </c>
      <c r="F244" s="85" t="s">
        <v>312</v>
      </c>
      <c r="G244" s="86">
        <f t="shared" si="15"/>
        <v>0</v>
      </c>
      <c r="H244" s="38"/>
      <c r="I244" s="62" t="s">
        <v>312</v>
      </c>
      <c r="J244" s="95" t="s">
        <v>45</v>
      </c>
      <c r="K244" s="38"/>
      <c r="L244" s="38"/>
      <c r="M244" s="86">
        <f t="shared" si="17"/>
        <v>0</v>
      </c>
      <c r="N244" s="64"/>
      <c r="O244" s="63"/>
      <c r="P244" s="86">
        <f t="shared" si="14"/>
        <v>0</v>
      </c>
      <c r="Q244" s="111"/>
      <c r="T244" s="73">
        <v>18</v>
      </c>
    </row>
    <row r="245" s="73" customFormat="1" ht="22.5" spans="1:20">
      <c r="A245" s="38">
        <v>238</v>
      </c>
      <c r="B245" s="109" t="s">
        <v>313</v>
      </c>
      <c r="C245" s="109" t="s">
        <v>314</v>
      </c>
      <c r="D245" s="95" t="s">
        <v>267</v>
      </c>
      <c r="E245" s="103">
        <v>529.04</v>
      </c>
      <c r="F245" s="85" t="s">
        <v>312</v>
      </c>
      <c r="G245" s="86">
        <f t="shared" si="15"/>
        <v>0</v>
      </c>
      <c r="H245" s="38"/>
      <c r="I245" s="62" t="s">
        <v>312</v>
      </c>
      <c r="J245" s="95" t="s">
        <v>267</v>
      </c>
      <c r="K245" s="38"/>
      <c r="L245" s="38"/>
      <c r="M245" s="86">
        <f t="shared" si="17"/>
        <v>0</v>
      </c>
      <c r="N245" s="64"/>
      <c r="O245" s="63"/>
      <c r="P245" s="86">
        <f t="shared" si="14"/>
        <v>0</v>
      </c>
      <c r="Q245" s="111"/>
      <c r="T245" s="73">
        <v>19</v>
      </c>
    </row>
    <row r="246" s="73" customFormat="1" spans="1:20">
      <c r="A246" s="38">
        <v>239</v>
      </c>
      <c r="B246" s="102" t="s">
        <v>315</v>
      </c>
      <c r="C246" s="71" t="s">
        <v>316</v>
      </c>
      <c r="D246" s="38" t="s">
        <v>143</v>
      </c>
      <c r="E246" s="38">
        <f>6+6+3+3+9+18+6+12+6+3+6+9+6</f>
        <v>93</v>
      </c>
      <c r="F246" s="85" t="s">
        <v>317</v>
      </c>
      <c r="G246" s="86">
        <f t="shared" si="15"/>
        <v>0</v>
      </c>
      <c r="H246" s="38"/>
      <c r="I246" s="62" t="s">
        <v>318</v>
      </c>
      <c r="J246" s="38" t="s">
        <v>143</v>
      </c>
      <c r="K246" s="38"/>
      <c r="L246" s="38"/>
      <c r="M246" s="86">
        <f t="shared" si="17"/>
        <v>0</v>
      </c>
      <c r="N246" s="64"/>
      <c r="O246" s="63"/>
      <c r="P246" s="86">
        <f t="shared" si="14"/>
        <v>0</v>
      </c>
      <c r="Q246" s="111"/>
      <c r="T246" s="73">
        <v>20</v>
      </c>
    </row>
    <row r="247" s="73" customFormat="1" spans="1:20">
      <c r="A247" s="38">
        <v>240</v>
      </c>
      <c r="B247" s="102" t="s">
        <v>319</v>
      </c>
      <c r="C247" s="71" t="s">
        <v>320</v>
      </c>
      <c r="D247" s="38" t="s">
        <v>143</v>
      </c>
      <c r="E247" s="38">
        <f>1+1+1+1+3+3+2+4+2+1+2+3+2</f>
        <v>26</v>
      </c>
      <c r="F247" s="85" t="s">
        <v>317</v>
      </c>
      <c r="G247" s="86">
        <f t="shared" si="15"/>
        <v>0</v>
      </c>
      <c r="H247" s="38"/>
      <c r="I247" s="62" t="s">
        <v>321</v>
      </c>
      <c r="J247" s="38" t="s">
        <v>143</v>
      </c>
      <c r="K247" s="38"/>
      <c r="L247" s="38"/>
      <c r="M247" s="86">
        <f t="shared" si="17"/>
        <v>0</v>
      </c>
      <c r="N247" s="64"/>
      <c r="O247" s="63"/>
      <c r="P247" s="86">
        <f t="shared" si="14"/>
        <v>0</v>
      </c>
      <c r="Q247" s="111"/>
      <c r="T247" s="73">
        <v>21</v>
      </c>
    </row>
    <row r="248" s="73" customFormat="1" spans="1:20">
      <c r="A248" s="38">
        <v>241</v>
      </c>
      <c r="B248" s="102" t="s">
        <v>322</v>
      </c>
      <c r="C248" s="71" t="s">
        <v>323</v>
      </c>
      <c r="D248" s="38" t="s">
        <v>143</v>
      </c>
      <c r="E248" s="38">
        <f>2+2+1+1+3+6+4+4+4+1+2+6+2</f>
        <v>38</v>
      </c>
      <c r="F248" s="85" t="s">
        <v>317</v>
      </c>
      <c r="G248" s="86">
        <f t="shared" si="15"/>
        <v>0</v>
      </c>
      <c r="H248" s="38"/>
      <c r="I248" s="62" t="s">
        <v>324</v>
      </c>
      <c r="J248" s="38" t="s">
        <v>143</v>
      </c>
      <c r="K248" s="38"/>
      <c r="L248" s="38"/>
      <c r="M248" s="86">
        <f t="shared" si="17"/>
        <v>0</v>
      </c>
      <c r="N248" s="64"/>
      <c r="O248" s="63"/>
      <c r="P248" s="86">
        <f t="shared" si="14"/>
        <v>0</v>
      </c>
      <c r="Q248" s="111"/>
      <c r="T248" s="73">
        <v>22</v>
      </c>
    </row>
    <row r="249" s="73" customFormat="1" spans="1:20">
      <c r="A249" s="38">
        <v>242</v>
      </c>
      <c r="B249" s="102" t="s">
        <v>325</v>
      </c>
      <c r="C249" s="71" t="s">
        <v>326</v>
      </c>
      <c r="D249" s="38" t="s">
        <v>143</v>
      </c>
      <c r="E249" s="38">
        <f>1+1+3+1+2+3</f>
        <v>11</v>
      </c>
      <c r="F249" s="85" t="s">
        <v>317</v>
      </c>
      <c r="G249" s="86">
        <f t="shared" si="15"/>
        <v>0</v>
      </c>
      <c r="H249" s="38"/>
      <c r="I249" s="62" t="s">
        <v>327</v>
      </c>
      <c r="J249" s="38" t="s">
        <v>143</v>
      </c>
      <c r="K249" s="38"/>
      <c r="L249" s="38"/>
      <c r="M249" s="86">
        <f t="shared" si="17"/>
        <v>0</v>
      </c>
      <c r="N249" s="64"/>
      <c r="O249" s="63"/>
      <c r="P249" s="86">
        <f t="shared" si="14"/>
        <v>0</v>
      </c>
      <c r="Q249" s="111"/>
      <c r="T249" s="73">
        <v>23</v>
      </c>
    </row>
    <row r="250" s="73" customFormat="1" ht="33.75" spans="1:20">
      <c r="A250" s="38">
        <v>243</v>
      </c>
      <c r="B250" s="102" t="s">
        <v>328</v>
      </c>
      <c r="C250" s="71" t="s">
        <v>329</v>
      </c>
      <c r="D250" s="38" t="s">
        <v>143</v>
      </c>
      <c r="E250" s="38">
        <v>3</v>
      </c>
      <c r="F250" s="85" t="s">
        <v>330</v>
      </c>
      <c r="G250" s="86">
        <f t="shared" si="15"/>
        <v>0</v>
      </c>
      <c r="H250" s="38"/>
      <c r="I250" s="62" t="s">
        <v>328</v>
      </c>
      <c r="J250" s="38" t="s">
        <v>143</v>
      </c>
      <c r="K250" s="38"/>
      <c r="L250" s="42">
        <v>1200</v>
      </c>
      <c r="M250" s="86">
        <f t="shared" si="17"/>
        <v>0</v>
      </c>
      <c r="N250" s="64"/>
      <c r="O250" s="63"/>
      <c r="P250" s="86">
        <f t="shared" si="14"/>
        <v>0</v>
      </c>
      <c r="Q250" s="71" t="s">
        <v>331</v>
      </c>
      <c r="T250" s="73">
        <v>24</v>
      </c>
    </row>
    <row r="251" s="73" customFormat="1" ht="33.75" spans="1:20">
      <c r="A251" s="38">
        <v>244</v>
      </c>
      <c r="B251" s="71" t="s">
        <v>332</v>
      </c>
      <c r="C251" s="71" t="s">
        <v>333</v>
      </c>
      <c r="D251" s="103" t="s">
        <v>45</v>
      </c>
      <c r="E251" s="38">
        <v>120</v>
      </c>
      <c r="F251" s="85" t="s">
        <v>87</v>
      </c>
      <c r="G251" s="86">
        <f t="shared" si="15"/>
        <v>0</v>
      </c>
      <c r="H251" s="38"/>
      <c r="I251" s="62" t="s">
        <v>88</v>
      </c>
      <c r="J251" s="103" t="s">
        <v>45</v>
      </c>
      <c r="K251" s="38"/>
      <c r="L251" s="38"/>
      <c r="M251" s="86">
        <f t="shared" si="17"/>
        <v>0</v>
      </c>
      <c r="N251" s="86"/>
      <c r="O251" s="38"/>
      <c r="P251" s="86">
        <f t="shared" si="14"/>
        <v>0</v>
      </c>
      <c r="Q251" s="111"/>
      <c r="T251" s="73">
        <v>25</v>
      </c>
    </row>
    <row r="252" s="73" customFormat="1" ht="22.5" spans="1:20">
      <c r="A252" s="38">
        <v>245</v>
      </c>
      <c r="B252" s="102" t="s">
        <v>334</v>
      </c>
      <c r="C252" s="71" t="s">
        <v>335</v>
      </c>
      <c r="D252" s="103" t="s">
        <v>45</v>
      </c>
      <c r="E252" s="38">
        <v>60</v>
      </c>
      <c r="F252" s="85" t="s">
        <v>87</v>
      </c>
      <c r="G252" s="86">
        <f t="shared" si="15"/>
        <v>0</v>
      </c>
      <c r="H252" s="38"/>
      <c r="I252" s="62" t="s">
        <v>336</v>
      </c>
      <c r="J252" s="103" t="s">
        <v>45</v>
      </c>
      <c r="K252" s="38"/>
      <c r="L252" s="38"/>
      <c r="M252" s="86">
        <f t="shared" si="17"/>
        <v>0</v>
      </c>
      <c r="N252" s="86"/>
      <c r="O252" s="38"/>
      <c r="P252" s="86">
        <f t="shared" si="14"/>
        <v>0</v>
      </c>
      <c r="Q252" s="71"/>
      <c r="R252"/>
      <c r="S252"/>
      <c r="T252" s="73">
        <v>26</v>
      </c>
    </row>
    <row r="253" s="73" customFormat="1" spans="1:20">
      <c r="A253" s="38">
        <v>246</v>
      </c>
      <c r="B253" s="102" t="s">
        <v>337</v>
      </c>
      <c r="C253" s="71" t="s">
        <v>338</v>
      </c>
      <c r="D253" s="103" t="s">
        <v>45</v>
      </c>
      <c r="E253" s="85">
        <v>20</v>
      </c>
      <c r="F253" s="85" t="s">
        <v>268</v>
      </c>
      <c r="G253" s="86">
        <f t="shared" si="15"/>
        <v>0</v>
      </c>
      <c r="H253" s="38"/>
      <c r="I253" s="110" t="s">
        <v>268</v>
      </c>
      <c r="J253" s="103" t="s">
        <v>45</v>
      </c>
      <c r="K253" s="38"/>
      <c r="L253" s="38"/>
      <c r="M253" s="86">
        <f t="shared" si="17"/>
        <v>0</v>
      </c>
      <c r="N253" s="86"/>
      <c r="O253" s="38"/>
      <c r="P253" s="86">
        <f t="shared" si="14"/>
        <v>0</v>
      </c>
      <c r="Q253" s="71"/>
      <c r="T253" s="73">
        <v>27</v>
      </c>
    </row>
    <row r="254" s="73" customFormat="1" spans="1:20">
      <c r="A254" s="38">
        <v>247</v>
      </c>
      <c r="B254" s="102" t="s">
        <v>339</v>
      </c>
      <c r="C254" s="71" t="s">
        <v>340</v>
      </c>
      <c r="D254" s="103" t="s">
        <v>45</v>
      </c>
      <c r="E254" s="38">
        <v>1828</v>
      </c>
      <c r="F254" s="85"/>
      <c r="G254" s="86">
        <f t="shared" si="15"/>
        <v>0</v>
      </c>
      <c r="H254" s="38"/>
      <c r="I254" s="85" t="s">
        <v>47</v>
      </c>
      <c r="J254" s="38"/>
      <c r="K254" s="38"/>
      <c r="L254" s="85" t="s">
        <v>47</v>
      </c>
      <c r="M254" s="86">
        <v>0</v>
      </c>
      <c r="N254" s="64"/>
      <c r="O254" s="63"/>
      <c r="P254" s="86">
        <f t="shared" si="14"/>
        <v>0</v>
      </c>
      <c r="Q254" s="71"/>
      <c r="T254" s="73">
        <v>28</v>
      </c>
    </row>
    <row r="255" s="73" customFormat="1" spans="1:17">
      <c r="A255" s="42">
        <v>248</v>
      </c>
      <c r="B255" s="46" t="s">
        <v>341</v>
      </c>
      <c r="C255" s="46"/>
      <c r="D255" s="46"/>
      <c r="E255" s="46"/>
      <c r="F255" s="47"/>
      <c r="G255" s="112"/>
      <c r="H255" s="47"/>
      <c r="I255" s="58"/>
      <c r="J255" s="42"/>
      <c r="K255" s="42"/>
      <c r="L255" s="59"/>
      <c r="M255" s="59"/>
      <c r="N255" s="60"/>
      <c r="O255" s="59"/>
      <c r="P255" s="100">
        <f>SUM(P7:P254)</f>
        <v>29960</v>
      </c>
      <c r="Q255" s="70"/>
    </row>
    <row r="256" s="73" customFormat="1" spans="1:17">
      <c r="A256" s="38">
        <v>249</v>
      </c>
      <c r="B256" s="48" t="s">
        <v>342</v>
      </c>
      <c r="C256" s="48" t="s">
        <v>343</v>
      </c>
      <c r="D256" s="48" t="s">
        <v>344</v>
      </c>
      <c r="E256" s="49">
        <v>0.04</v>
      </c>
      <c r="F256" s="48"/>
      <c r="G256" s="113"/>
      <c r="H256" s="49"/>
      <c r="I256" s="62"/>
      <c r="J256" s="38"/>
      <c r="K256" s="38"/>
      <c r="L256" s="63"/>
      <c r="M256" s="63"/>
      <c r="N256" s="64"/>
      <c r="O256" s="63"/>
      <c r="P256" s="86">
        <f>P255*E256</f>
        <v>1198.4</v>
      </c>
      <c r="Q256" s="71"/>
    </row>
    <row r="257" s="73" customFormat="1" spans="1:17">
      <c r="A257" s="38">
        <v>250</v>
      </c>
      <c r="B257" s="48"/>
      <c r="C257" s="48" t="s">
        <v>345</v>
      </c>
      <c r="D257" s="48" t="s">
        <v>344</v>
      </c>
      <c r="E257" s="49">
        <v>0.1</v>
      </c>
      <c r="F257" s="48"/>
      <c r="G257" s="113"/>
      <c r="H257" s="49"/>
      <c r="I257" s="62"/>
      <c r="J257" s="38"/>
      <c r="K257" s="38"/>
      <c r="L257" s="63"/>
      <c r="M257" s="63"/>
      <c r="N257" s="64"/>
      <c r="O257" s="63"/>
      <c r="P257" s="86">
        <f>P255*E257</f>
        <v>2996</v>
      </c>
      <c r="Q257" s="71"/>
    </row>
    <row r="258" s="73" customFormat="1" spans="1:17">
      <c r="A258" s="38">
        <v>251</v>
      </c>
      <c r="B258" s="48"/>
      <c r="C258" s="48" t="s">
        <v>346</v>
      </c>
      <c r="D258" s="48" t="s">
        <v>344</v>
      </c>
      <c r="E258" s="49">
        <v>0.09</v>
      </c>
      <c r="F258" s="48"/>
      <c r="G258" s="113"/>
      <c r="H258" s="49"/>
      <c r="I258" s="62"/>
      <c r="J258" s="38"/>
      <c r="K258" s="38"/>
      <c r="L258" s="63"/>
      <c r="M258" s="63"/>
      <c r="N258" s="64"/>
      <c r="O258" s="63"/>
      <c r="P258" s="86">
        <f>(P257+P256+P255)*E258</f>
        <v>3073.896</v>
      </c>
      <c r="Q258" s="71"/>
    </row>
    <row r="259" s="73" customFormat="1" spans="1:17">
      <c r="A259" s="42">
        <v>252</v>
      </c>
      <c r="B259" s="46" t="s">
        <v>347</v>
      </c>
      <c r="C259" s="46"/>
      <c r="D259" s="46"/>
      <c r="E259" s="46"/>
      <c r="F259" s="50"/>
      <c r="G259" s="115"/>
      <c r="H259" s="52"/>
      <c r="I259" s="58"/>
      <c r="J259" s="42"/>
      <c r="K259" s="42"/>
      <c r="L259" s="59"/>
      <c r="M259" s="59"/>
      <c r="N259" s="60"/>
      <c r="O259" s="59"/>
      <c r="P259" s="100">
        <f>P258+P257+P256+P255</f>
        <v>37228.296</v>
      </c>
      <c r="Q259" s="70"/>
    </row>
    <row r="260" s="73" customFormat="1" ht="52" customHeight="1" spans="1:17">
      <c r="A260" s="53" t="s">
        <v>348</v>
      </c>
      <c r="B260" s="53"/>
      <c r="C260" s="53"/>
      <c r="D260" s="53"/>
      <c r="E260" s="54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128"/>
      <c r="Q260" s="53"/>
    </row>
    <row r="261" s="73" customFormat="1" ht="20" customHeight="1" spans="1:17">
      <c r="A261" s="53" t="s">
        <v>349</v>
      </c>
      <c r="B261" s="53"/>
      <c r="C261" s="53"/>
      <c r="D261" s="53"/>
      <c r="E261" s="54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128"/>
      <c r="Q261" s="53"/>
    </row>
    <row r="262" ht="27" customHeight="1" spans="1:17">
      <c r="A262" s="19" t="s">
        <v>350</v>
      </c>
      <c r="B262" s="19"/>
      <c r="C262" s="19"/>
      <c r="D262" s="19"/>
      <c r="E262" s="55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16"/>
      <c r="Q262" s="19"/>
    </row>
    <row r="263" spans="1:12">
      <c r="A263" s="55"/>
      <c r="B263" s="19" t="s">
        <v>18</v>
      </c>
      <c r="C263" s="19"/>
      <c r="D263" s="19"/>
      <c r="E263" s="55"/>
      <c r="F263" s="55"/>
      <c r="G263" s="55"/>
      <c r="H263" s="55"/>
      <c r="I263" s="19"/>
      <c r="J263" s="55"/>
      <c r="K263" s="57"/>
      <c r="L263" s="57"/>
    </row>
    <row r="264" spans="1:12">
      <c r="A264" s="56"/>
      <c r="B264" s="19" t="s">
        <v>19</v>
      </c>
      <c r="C264" s="20"/>
      <c r="D264" s="20"/>
      <c r="E264" s="55"/>
      <c r="F264" s="57"/>
      <c r="G264" s="57"/>
      <c r="H264" s="57"/>
      <c r="I264" s="68"/>
      <c r="J264" s="57"/>
      <c r="K264" s="57"/>
      <c r="L264" s="57"/>
    </row>
    <row r="265" spans="1:12">
      <c r="A265" s="56"/>
      <c r="B265" s="19" t="s">
        <v>351</v>
      </c>
      <c r="C265" s="19"/>
      <c r="D265" s="19"/>
      <c r="E265" s="55"/>
      <c r="F265" s="57"/>
      <c r="G265" s="57"/>
      <c r="H265" s="57"/>
      <c r="I265" s="68"/>
      <c r="J265" s="57"/>
      <c r="K265" s="57"/>
      <c r="L265" s="57"/>
    </row>
    <row r="266" spans="1:12">
      <c r="A266" s="56"/>
      <c r="B266" s="56"/>
      <c r="C266" s="124"/>
      <c r="D266" s="124"/>
      <c r="E266" s="57"/>
      <c r="F266" s="57"/>
      <c r="G266" s="57"/>
      <c r="H266" s="57"/>
      <c r="I266" s="68"/>
      <c r="J266" s="57"/>
      <c r="K266" s="57"/>
      <c r="L266" s="57"/>
    </row>
    <row r="270" spans="1:17">
      <c r="A270" s="125"/>
      <c r="B270" s="118"/>
      <c r="C270" s="126"/>
      <c r="D270" s="118"/>
      <c r="E270" s="125"/>
      <c r="F270" s="127"/>
      <c r="G270" s="125"/>
      <c r="H270" s="125"/>
      <c r="I270" s="129"/>
      <c r="J270" s="125"/>
      <c r="K270" s="125"/>
      <c r="L270" s="125"/>
      <c r="M270" s="125"/>
      <c r="N270" s="130"/>
      <c r="O270" s="125"/>
      <c r="P270" s="130"/>
      <c r="Q270" s="126"/>
    </row>
    <row r="271" spans="1:17">
      <c r="A271" s="125"/>
      <c r="B271" s="118"/>
      <c r="C271" s="126"/>
      <c r="D271" s="118"/>
      <c r="E271" s="125"/>
      <c r="F271" s="127"/>
      <c r="G271" s="125"/>
      <c r="H271" s="125"/>
      <c r="I271" s="129"/>
      <c r="J271" s="125"/>
      <c r="K271" s="125"/>
      <c r="L271" s="125"/>
      <c r="M271" s="125"/>
      <c r="N271" s="130"/>
      <c r="O271" s="125"/>
      <c r="P271" s="130"/>
      <c r="Q271" s="126"/>
    </row>
    <row r="272" spans="7:15">
      <c r="G272" s="125"/>
      <c r="H272" s="125"/>
      <c r="I272" s="129"/>
      <c r="J272" s="125"/>
      <c r="K272" s="125"/>
      <c r="L272" s="125"/>
      <c r="M272" s="125"/>
      <c r="N272" s="130"/>
      <c r="O272" s="125"/>
    </row>
    <row r="273" spans="7:15">
      <c r="G273" s="125"/>
      <c r="H273" s="125"/>
      <c r="I273" s="129"/>
      <c r="J273" s="125"/>
      <c r="K273" s="125"/>
      <c r="L273" s="125"/>
      <c r="M273" s="125"/>
      <c r="N273" s="130"/>
      <c r="O273" s="125"/>
    </row>
  </sheetData>
  <autoFilter ref="A6:T269">
    <sortState ref="A6:T269">
      <sortCondition ref="A6"/>
    </sortState>
    <extLst/>
  </autoFilter>
  <mergeCells count="19">
    <mergeCell ref="A1:Q1"/>
    <mergeCell ref="A2:Q2"/>
    <mergeCell ref="H3:O3"/>
    <mergeCell ref="I4:N4"/>
    <mergeCell ref="I5:M5"/>
    <mergeCell ref="A260:Q260"/>
    <mergeCell ref="A261:Q261"/>
    <mergeCell ref="A262:Q262"/>
    <mergeCell ref="A3:A6"/>
    <mergeCell ref="B3:B6"/>
    <mergeCell ref="C3:C6"/>
    <mergeCell ref="D3:D6"/>
    <mergeCell ref="E3:E6"/>
    <mergeCell ref="F3:F6"/>
    <mergeCell ref="G3:G6"/>
    <mergeCell ref="H4:H6"/>
    <mergeCell ref="O5:O6"/>
    <mergeCell ref="P3:P6"/>
    <mergeCell ref="Q3:Q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9"/>
  <sheetViews>
    <sheetView workbookViewId="0">
      <pane xSplit="17" ySplit="6" topLeftCell="R7" activePane="bottomRight" state="frozen"/>
      <selection/>
      <selection pane="topRight"/>
      <selection pane="bottomLeft"/>
      <selection pane="bottomRight" activeCell="L37" sqref="L37:L96"/>
    </sheetView>
  </sheetViews>
  <sheetFormatPr defaultColWidth="8.8" defaultRowHeight="14.25"/>
  <cols>
    <col min="1" max="1" width="5.8" customWidth="1"/>
    <col min="2" max="2" width="12.7" style="22" customWidth="1"/>
    <col min="3" max="3" width="19.4" style="22" customWidth="1"/>
    <col min="4" max="4" width="6.58333333333333" style="23" customWidth="1"/>
    <col min="5" max="5" width="6.3" style="23" customWidth="1"/>
    <col min="6" max="6" width="8.8" style="22"/>
    <col min="7" max="7" width="8.8" style="24"/>
    <col min="8" max="8" width="8.8" style="23"/>
    <col min="9" max="9" width="10.9" style="22" customWidth="1"/>
    <col min="10" max="10" width="6.11666666666667" customWidth="1"/>
    <col min="12" max="15" width="8.8" style="23"/>
    <col min="16" max="16" width="10.1" style="23"/>
    <col min="17" max="17" width="16.3" customWidth="1"/>
    <col min="18" max="18" width="15.875" style="23" customWidth="1"/>
  </cols>
  <sheetData>
    <row r="1" ht="20.25" spans="1:17">
      <c r="A1" s="25" t="s">
        <v>352</v>
      </c>
      <c r="B1" s="26"/>
      <c r="C1" s="26"/>
      <c r="D1" s="25"/>
      <c r="E1" s="25"/>
      <c r="F1" s="26"/>
      <c r="G1" s="25"/>
      <c r="H1" s="25"/>
      <c r="I1" s="26"/>
      <c r="J1" s="25"/>
      <c r="K1" s="25"/>
      <c r="L1" s="25"/>
      <c r="M1" s="25"/>
      <c r="N1" s="25"/>
      <c r="O1" s="25"/>
      <c r="P1" s="25"/>
      <c r="Q1" s="25"/>
    </row>
    <row r="2" spans="1:17">
      <c r="A2" s="27" t="s">
        <v>23</v>
      </c>
      <c r="B2" s="28"/>
      <c r="C2" s="28"/>
      <c r="D2" s="29"/>
      <c r="E2" s="29"/>
      <c r="F2" s="28"/>
      <c r="G2" s="29"/>
      <c r="H2" s="29"/>
      <c r="I2" s="28"/>
      <c r="J2" s="27"/>
      <c r="K2" s="27"/>
      <c r="L2" s="29"/>
      <c r="M2" s="29"/>
      <c r="N2" s="29"/>
      <c r="O2" s="29"/>
      <c r="P2" s="29"/>
      <c r="Q2" s="27"/>
    </row>
    <row r="3" s="21" customFormat="1" ht="12" spans="1:18">
      <c r="A3" s="30" t="s">
        <v>2</v>
      </c>
      <c r="B3" s="30" t="s">
        <v>24</v>
      </c>
      <c r="C3" s="30" t="s">
        <v>25</v>
      </c>
      <c r="D3" s="30" t="s">
        <v>26</v>
      </c>
      <c r="E3" s="30" t="s">
        <v>27</v>
      </c>
      <c r="F3" s="31" t="s">
        <v>28</v>
      </c>
      <c r="G3" s="31" t="s">
        <v>29</v>
      </c>
      <c r="H3" s="31" t="s">
        <v>30</v>
      </c>
      <c r="I3" s="31"/>
      <c r="J3" s="31"/>
      <c r="K3" s="31"/>
      <c r="L3" s="31"/>
      <c r="M3" s="31"/>
      <c r="N3" s="31"/>
      <c r="O3" s="31"/>
      <c r="P3" s="31" t="s">
        <v>31</v>
      </c>
      <c r="Q3" s="30" t="s">
        <v>5</v>
      </c>
      <c r="R3" s="44"/>
    </row>
    <row r="4" s="21" customFormat="1" ht="12" spans="1:18">
      <c r="A4" s="30"/>
      <c r="B4" s="30"/>
      <c r="C4" s="30"/>
      <c r="D4" s="30"/>
      <c r="E4" s="30"/>
      <c r="F4" s="31"/>
      <c r="G4" s="31"/>
      <c r="H4" s="30" t="s">
        <v>32</v>
      </c>
      <c r="I4" s="31" t="s">
        <v>33</v>
      </c>
      <c r="J4" s="31"/>
      <c r="K4" s="31"/>
      <c r="L4" s="31"/>
      <c r="M4" s="31"/>
      <c r="N4" s="31"/>
      <c r="O4" s="31"/>
      <c r="P4" s="39"/>
      <c r="Q4" s="30"/>
      <c r="R4" s="44"/>
    </row>
    <row r="5" s="21" customFormat="1" ht="12" spans="1:18">
      <c r="A5" s="30"/>
      <c r="B5" s="30"/>
      <c r="C5" s="30"/>
      <c r="D5" s="30"/>
      <c r="E5" s="30"/>
      <c r="F5" s="31"/>
      <c r="G5" s="31"/>
      <c r="H5" s="32"/>
      <c r="I5" s="30" t="s">
        <v>34</v>
      </c>
      <c r="J5" s="30"/>
      <c r="K5" s="30"/>
      <c r="L5" s="30"/>
      <c r="M5" s="30"/>
      <c r="N5" s="30"/>
      <c r="O5" s="30" t="s">
        <v>35</v>
      </c>
      <c r="P5" s="39"/>
      <c r="Q5" s="30"/>
      <c r="R5" s="44"/>
    </row>
    <row r="6" s="21" customFormat="1" ht="24" spans="1:18">
      <c r="A6" s="30"/>
      <c r="B6" s="30"/>
      <c r="C6" s="30"/>
      <c r="D6" s="30"/>
      <c r="E6" s="30"/>
      <c r="F6" s="31"/>
      <c r="G6" s="31"/>
      <c r="H6" s="32"/>
      <c r="I6" s="30" t="s">
        <v>36</v>
      </c>
      <c r="J6" s="30" t="s">
        <v>26</v>
      </c>
      <c r="K6" s="30" t="s">
        <v>37</v>
      </c>
      <c r="L6" s="30" t="s">
        <v>38</v>
      </c>
      <c r="M6" s="30" t="s">
        <v>39</v>
      </c>
      <c r="N6" s="30" t="s">
        <v>40</v>
      </c>
      <c r="O6" s="30"/>
      <c r="P6" s="39"/>
      <c r="Q6" s="30"/>
      <c r="R6" s="44"/>
    </row>
    <row r="7" s="21" customFormat="1" ht="21" customHeight="1" spans="1:18">
      <c r="A7" s="33">
        <v>1</v>
      </c>
      <c r="B7" s="34" t="s">
        <v>353</v>
      </c>
      <c r="C7" s="35"/>
      <c r="D7" s="33"/>
      <c r="E7" s="33"/>
      <c r="F7" s="35"/>
      <c r="G7" s="33"/>
      <c r="H7" s="33"/>
      <c r="I7" s="35"/>
      <c r="J7" s="40"/>
      <c r="K7" s="40"/>
      <c r="L7" s="33"/>
      <c r="M7" s="33"/>
      <c r="N7" s="33"/>
      <c r="O7" s="33"/>
      <c r="P7" s="33"/>
      <c r="Q7" s="40"/>
      <c r="R7" s="44"/>
    </row>
    <row r="8" s="21" customFormat="1" ht="56.25" spans="1:18">
      <c r="A8" s="33">
        <v>2</v>
      </c>
      <c r="B8" s="35" t="s">
        <v>354</v>
      </c>
      <c r="C8" s="35" t="s">
        <v>355</v>
      </c>
      <c r="D8" s="33" t="s">
        <v>356</v>
      </c>
      <c r="E8" s="33">
        <v>1</v>
      </c>
      <c r="F8" s="36" t="s">
        <v>354</v>
      </c>
      <c r="G8" s="33">
        <f>H8+M8+N8+O8</f>
        <v>0</v>
      </c>
      <c r="H8" s="33"/>
      <c r="I8" s="36" t="s">
        <v>354</v>
      </c>
      <c r="J8" s="33" t="s">
        <v>143</v>
      </c>
      <c r="K8" s="33"/>
      <c r="L8" s="33" t="s">
        <v>47</v>
      </c>
      <c r="M8" s="33">
        <v>0</v>
      </c>
      <c r="N8" s="33"/>
      <c r="O8" s="33"/>
      <c r="P8" s="41">
        <f>G8*E8</f>
        <v>0</v>
      </c>
      <c r="Q8" s="40" t="s">
        <v>357</v>
      </c>
      <c r="R8" s="44"/>
    </row>
    <row r="9" s="21" customFormat="1" ht="56.25" spans="1:18">
      <c r="A9" s="33">
        <v>3</v>
      </c>
      <c r="B9" s="35" t="s">
        <v>354</v>
      </c>
      <c r="C9" s="35" t="s">
        <v>358</v>
      </c>
      <c r="D9" s="33" t="s">
        <v>356</v>
      </c>
      <c r="E9" s="33">
        <v>1</v>
      </c>
      <c r="F9" s="36" t="s">
        <v>354</v>
      </c>
      <c r="G9" s="33">
        <f t="shared" ref="G9:G48" si="0">H9+M9+N9+O9</f>
        <v>0</v>
      </c>
      <c r="H9" s="33"/>
      <c r="I9" s="36" t="s">
        <v>354</v>
      </c>
      <c r="J9" s="33" t="s">
        <v>143</v>
      </c>
      <c r="K9" s="33"/>
      <c r="L9" s="33" t="s">
        <v>47</v>
      </c>
      <c r="M9" s="33">
        <v>0</v>
      </c>
      <c r="N9" s="33"/>
      <c r="O9" s="33"/>
      <c r="P9" s="41">
        <f t="shared" ref="P9:P40" si="1">G9*E9</f>
        <v>0</v>
      </c>
      <c r="Q9" s="40" t="s">
        <v>357</v>
      </c>
      <c r="R9" s="44"/>
    </row>
    <row r="10" s="21" customFormat="1" ht="56.25" spans="1:18">
      <c r="A10" s="33">
        <v>4</v>
      </c>
      <c r="B10" s="35" t="s">
        <v>354</v>
      </c>
      <c r="C10" s="35" t="s">
        <v>359</v>
      </c>
      <c r="D10" s="33" t="s">
        <v>356</v>
      </c>
      <c r="E10" s="33">
        <v>1</v>
      </c>
      <c r="F10" s="36" t="s">
        <v>354</v>
      </c>
      <c r="G10" s="33">
        <f t="shared" si="0"/>
        <v>0</v>
      </c>
      <c r="H10" s="33"/>
      <c r="I10" s="36" t="s">
        <v>354</v>
      </c>
      <c r="J10" s="33" t="s">
        <v>143</v>
      </c>
      <c r="K10" s="33"/>
      <c r="L10" s="33" t="s">
        <v>47</v>
      </c>
      <c r="M10" s="33">
        <v>0</v>
      </c>
      <c r="N10" s="33"/>
      <c r="O10" s="33"/>
      <c r="P10" s="41">
        <f t="shared" si="1"/>
        <v>0</v>
      </c>
      <c r="Q10" s="40" t="s">
        <v>357</v>
      </c>
      <c r="R10" s="44"/>
    </row>
    <row r="11" s="21" customFormat="1" ht="56.25" spans="1:18">
      <c r="A11" s="33">
        <v>5</v>
      </c>
      <c r="B11" s="35" t="s">
        <v>354</v>
      </c>
      <c r="C11" s="35" t="s">
        <v>360</v>
      </c>
      <c r="D11" s="33" t="s">
        <v>356</v>
      </c>
      <c r="E11" s="33">
        <v>1</v>
      </c>
      <c r="F11" s="36" t="s">
        <v>354</v>
      </c>
      <c r="G11" s="33">
        <f t="shared" si="0"/>
        <v>0</v>
      </c>
      <c r="H11" s="33"/>
      <c r="I11" s="36" t="s">
        <v>354</v>
      </c>
      <c r="J11" s="33" t="s">
        <v>143</v>
      </c>
      <c r="K11" s="33"/>
      <c r="L11" s="33" t="s">
        <v>47</v>
      </c>
      <c r="M11" s="33">
        <v>0</v>
      </c>
      <c r="N11" s="33"/>
      <c r="O11" s="33"/>
      <c r="P11" s="41">
        <f t="shared" si="1"/>
        <v>0</v>
      </c>
      <c r="Q11" s="40" t="s">
        <v>357</v>
      </c>
      <c r="R11" s="44"/>
    </row>
    <row r="12" s="21" customFormat="1" ht="56.25" spans="1:18">
      <c r="A12" s="33">
        <v>6</v>
      </c>
      <c r="B12" s="35" t="s">
        <v>354</v>
      </c>
      <c r="C12" s="35" t="s">
        <v>361</v>
      </c>
      <c r="D12" s="33" t="s">
        <v>356</v>
      </c>
      <c r="E12" s="33">
        <v>1</v>
      </c>
      <c r="F12" s="36" t="s">
        <v>354</v>
      </c>
      <c r="G12" s="33">
        <f t="shared" si="0"/>
        <v>0</v>
      </c>
      <c r="H12" s="33"/>
      <c r="I12" s="36" t="s">
        <v>354</v>
      </c>
      <c r="J12" s="33" t="s">
        <v>143</v>
      </c>
      <c r="K12" s="33"/>
      <c r="L12" s="33" t="s">
        <v>47</v>
      </c>
      <c r="M12" s="33">
        <v>0</v>
      </c>
      <c r="N12" s="33"/>
      <c r="O12" s="33"/>
      <c r="P12" s="41">
        <f t="shared" si="1"/>
        <v>0</v>
      </c>
      <c r="Q12" s="40" t="s">
        <v>357</v>
      </c>
      <c r="R12" s="44"/>
    </row>
    <row r="13" s="21" customFormat="1" ht="56.25" spans="1:18">
      <c r="A13" s="33">
        <v>7</v>
      </c>
      <c r="B13" s="35" t="s">
        <v>354</v>
      </c>
      <c r="C13" s="35" t="s">
        <v>362</v>
      </c>
      <c r="D13" s="33" t="s">
        <v>356</v>
      </c>
      <c r="E13" s="33">
        <v>1</v>
      </c>
      <c r="F13" s="36" t="s">
        <v>354</v>
      </c>
      <c r="G13" s="33">
        <f t="shared" si="0"/>
        <v>0</v>
      </c>
      <c r="H13" s="33"/>
      <c r="I13" s="36" t="s">
        <v>354</v>
      </c>
      <c r="J13" s="33" t="s">
        <v>143</v>
      </c>
      <c r="K13" s="33"/>
      <c r="L13" s="33" t="s">
        <v>47</v>
      </c>
      <c r="M13" s="33">
        <v>0</v>
      </c>
      <c r="N13" s="33"/>
      <c r="O13" s="33"/>
      <c r="P13" s="41">
        <f t="shared" si="1"/>
        <v>0</v>
      </c>
      <c r="Q13" s="40" t="s">
        <v>357</v>
      </c>
      <c r="R13" s="44"/>
    </row>
    <row r="14" s="21" customFormat="1" ht="56.25" spans="1:18">
      <c r="A14" s="33">
        <v>8</v>
      </c>
      <c r="B14" s="35" t="s">
        <v>354</v>
      </c>
      <c r="C14" s="35" t="s">
        <v>363</v>
      </c>
      <c r="D14" s="33" t="s">
        <v>356</v>
      </c>
      <c r="E14" s="33">
        <v>1</v>
      </c>
      <c r="F14" s="36" t="s">
        <v>354</v>
      </c>
      <c r="G14" s="33">
        <f t="shared" si="0"/>
        <v>0</v>
      </c>
      <c r="H14" s="33"/>
      <c r="I14" s="36" t="s">
        <v>354</v>
      </c>
      <c r="J14" s="33" t="s">
        <v>143</v>
      </c>
      <c r="K14" s="33"/>
      <c r="L14" s="33" t="s">
        <v>47</v>
      </c>
      <c r="M14" s="33">
        <v>0</v>
      </c>
      <c r="N14" s="33"/>
      <c r="O14" s="33"/>
      <c r="P14" s="41">
        <f t="shared" si="1"/>
        <v>0</v>
      </c>
      <c r="Q14" s="40" t="s">
        <v>357</v>
      </c>
      <c r="R14" s="44"/>
    </row>
    <row r="15" s="21" customFormat="1" ht="56.25" spans="1:18">
      <c r="A15" s="33">
        <v>9</v>
      </c>
      <c r="B15" s="35" t="s">
        <v>354</v>
      </c>
      <c r="C15" s="35" t="s">
        <v>364</v>
      </c>
      <c r="D15" s="33" t="s">
        <v>356</v>
      </c>
      <c r="E15" s="33">
        <v>1</v>
      </c>
      <c r="F15" s="36" t="s">
        <v>354</v>
      </c>
      <c r="G15" s="33">
        <f t="shared" si="0"/>
        <v>0</v>
      </c>
      <c r="H15" s="33"/>
      <c r="I15" s="36" t="s">
        <v>354</v>
      </c>
      <c r="J15" s="33" t="s">
        <v>143</v>
      </c>
      <c r="K15" s="33"/>
      <c r="L15" s="33" t="s">
        <v>47</v>
      </c>
      <c r="M15" s="33">
        <v>0</v>
      </c>
      <c r="N15" s="33"/>
      <c r="O15" s="33"/>
      <c r="P15" s="41">
        <f t="shared" si="1"/>
        <v>0</v>
      </c>
      <c r="Q15" s="40" t="s">
        <v>357</v>
      </c>
      <c r="R15" s="44"/>
    </row>
    <row r="16" s="21" customFormat="1" ht="56.25" spans="1:18">
      <c r="A16" s="33">
        <v>10</v>
      </c>
      <c r="B16" s="35" t="s">
        <v>354</v>
      </c>
      <c r="C16" s="35" t="s">
        <v>365</v>
      </c>
      <c r="D16" s="33" t="s">
        <v>356</v>
      </c>
      <c r="E16" s="33">
        <v>2</v>
      </c>
      <c r="F16" s="36" t="s">
        <v>354</v>
      </c>
      <c r="G16" s="33">
        <f t="shared" si="0"/>
        <v>0</v>
      </c>
      <c r="H16" s="33"/>
      <c r="I16" s="36" t="s">
        <v>354</v>
      </c>
      <c r="J16" s="33" t="s">
        <v>143</v>
      </c>
      <c r="K16" s="33"/>
      <c r="L16" s="33" t="s">
        <v>47</v>
      </c>
      <c r="M16" s="33">
        <v>0</v>
      </c>
      <c r="N16" s="33"/>
      <c r="O16" s="33"/>
      <c r="P16" s="41">
        <f t="shared" si="1"/>
        <v>0</v>
      </c>
      <c r="Q16" s="40" t="s">
        <v>357</v>
      </c>
      <c r="R16" s="44"/>
    </row>
    <row r="17" s="21" customFormat="1" ht="56.25" spans="1:18">
      <c r="A17" s="33">
        <v>11</v>
      </c>
      <c r="B17" s="35" t="s">
        <v>354</v>
      </c>
      <c r="C17" s="35" t="s">
        <v>366</v>
      </c>
      <c r="D17" s="33" t="s">
        <v>356</v>
      </c>
      <c r="E17" s="33">
        <v>1</v>
      </c>
      <c r="F17" s="36" t="s">
        <v>354</v>
      </c>
      <c r="G17" s="33">
        <f t="shared" si="0"/>
        <v>0</v>
      </c>
      <c r="H17" s="33"/>
      <c r="I17" s="36" t="s">
        <v>354</v>
      </c>
      <c r="J17" s="33" t="s">
        <v>143</v>
      </c>
      <c r="K17" s="33"/>
      <c r="L17" s="33" t="s">
        <v>47</v>
      </c>
      <c r="M17" s="33">
        <v>0</v>
      </c>
      <c r="N17" s="33"/>
      <c r="O17" s="33"/>
      <c r="P17" s="41">
        <f t="shared" si="1"/>
        <v>0</v>
      </c>
      <c r="Q17" s="40" t="s">
        <v>357</v>
      </c>
      <c r="R17" s="44"/>
    </row>
    <row r="18" s="21" customFormat="1" ht="45" spans="1:18">
      <c r="A18" s="33">
        <v>12</v>
      </c>
      <c r="B18" s="35" t="s">
        <v>354</v>
      </c>
      <c r="C18" s="35" t="s">
        <v>367</v>
      </c>
      <c r="D18" s="33" t="s">
        <v>356</v>
      </c>
      <c r="E18" s="33">
        <v>1</v>
      </c>
      <c r="F18" s="36" t="s">
        <v>354</v>
      </c>
      <c r="G18" s="33">
        <f t="shared" si="0"/>
        <v>0</v>
      </c>
      <c r="H18" s="33"/>
      <c r="I18" s="36" t="s">
        <v>354</v>
      </c>
      <c r="J18" s="33" t="s">
        <v>143</v>
      </c>
      <c r="K18" s="33"/>
      <c r="L18" s="33" t="s">
        <v>47</v>
      </c>
      <c r="M18" s="33">
        <v>0</v>
      </c>
      <c r="N18" s="33"/>
      <c r="O18" s="33"/>
      <c r="P18" s="41">
        <f t="shared" si="1"/>
        <v>0</v>
      </c>
      <c r="Q18" s="40" t="s">
        <v>357</v>
      </c>
      <c r="R18" s="44"/>
    </row>
    <row r="19" s="21" customFormat="1" ht="45" spans="1:18">
      <c r="A19" s="33">
        <v>13</v>
      </c>
      <c r="B19" s="35" t="s">
        <v>354</v>
      </c>
      <c r="C19" s="35" t="s">
        <v>368</v>
      </c>
      <c r="D19" s="33" t="s">
        <v>356</v>
      </c>
      <c r="E19" s="33">
        <v>1</v>
      </c>
      <c r="F19" s="36" t="s">
        <v>354</v>
      </c>
      <c r="G19" s="33">
        <f t="shared" si="0"/>
        <v>0</v>
      </c>
      <c r="H19" s="33"/>
      <c r="I19" s="36" t="s">
        <v>354</v>
      </c>
      <c r="J19" s="33" t="s">
        <v>143</v>
      </c>
      <c r="K19" s="33"/>
      <c r="L19" s="33" t="s">
        <v>47</v>
      </c>
      <c r="M19" s="33">
        <v>0</v>
      </c>
      <c r="N19" s="33"/>
      <c r="O19" s="33"/>
      <c r="P19" s="41">
        <f t="shared" si="1"/>
        <v>0</v>
      </c>
      <c r="Q19" s="40" t="s">
        <v>357</v>
      </c>
      <c r="R19" s="44"/>
    </row>
    <row r="20" s="21" customFormat="1" ht="56.25" spans="1:18">
      <c r="A20" s="33">
        <v>14</v>
      </c>
      <c r="B20" s="35" t="s">
        <v>354</v>
      </c>
      <c r="C20" s="35" t="s">
        <v>369</v>
      </c>
      <c r="D20" s="33" t="s">
        <v>356</v>
      </c>
      <c r="E20" s="33">
        <v>1</v>
      </c>
      <c r="F20" s="36" t="s">
        <v>354</v>
      </c>
      <c r="G20" s="33">
        <f t="shared" si="0"/>
        <v>0</v>
      </c>
      <c r="H20" s="33"/>
      <c r="I20" s="36" t="s">
        <v>354</v>
      </c>
      <c r="J20" s="33" t="s">
        <v>143</v>
      </c>
      <c r="K20" s="33"/>
      <c r="L20" s="33" t="s">
        <v>47</v>
      </c>
      <c r="M20" s="33">
        <v>0</v>
      </c>
      <c r="N20" s="33"/>
      <c r="O20" s="33"/>
      <c r="P20" s="41">
        <f t="shared" si="1"/>
        <v>0</v>
      </c>
      <c r="Q20" s="40" t="s">
        <v>357</v>
      </c>
      <c r="R20" s="44"/>
    </row>
    <row r="21" s="21" customFormat="1" ht="56.25" spans="1:18">
      <c r="A21" s="33">
        <v>15</v>
      </c>
      <c r="B21" s="35" t="s">
        <v>354</v>
      </c>
      <c r="C21" s="35" t="s">
        <v>370</v>
      </c>
      <c r="D21" s="33" t="s">
        <v>356</v>
      </c>
      <c r="E21" s="33">
        <v>1</v>
      </c>
      <c r="F21" s="36" t="s">
        <v>354</v>
      </c>
      <c r="G21" s="33">
        <f t="shared" si="0"/>
        <v>0</v>
      </c>
      <c r="H21" s="33"/>
      <c r="I21" s="36" t="s">
        <v>354</v>
      </c>
      <c r="J21" s="33" t="s">
        <v>143</v>
      </c>
      <c r="K21" s="33"/>
      <c r="L21" s="33" t="s">
        <v>47</v>
      </c>
      <c r="M21" s="33">
        <v>0</v>
      </c>
      <c r="N21" s="33"/>
      <c r="O21" s="33"/>
      <c r="P21" s="41">
        <f t="shared" si="1"/>
        <v>0</v>
      </c>
      <c r="Q21" s="40" t="s">
        <v>357</v>
      </c>
      <c r="R21" s="44"/>
    </row>
    <row r="22" s="21" customFormat="1" ht="56.25" spans="1:18">
      <c r="A22" s="33">
        <v>16</v>
      </c>
      <c r="B22" s="35" t="s">
        <v>354</v>
      </c>
      <c r="C22" s="35" t="s">
        <v>371</v>
      </c>
      <c r="D22" s="33" t="s">
        <v>356</v>
      </c>
      <c r="E22" s="33">
        <v>1</v>
      </c>
      <c r="F22" s="36" t="s">
        <v>354</v>
      </c>
      <c r="G22" s="33">
        <f t="shared" si="0"/>
        <v>0</v>
      </c>
      <c r="H22" s="33"/>
      <c r="I22" s="36" t="s">
        <v>354</v>
      </c>
      <c r="J22" s="33" t="s">
        <v>143</v>
      </c>
      <c r="K22" s="33"/>
      <c r="L22" s="33" t="s">
        <v>47</v>
      </c>
      <c r="M22" s="33">
        <v>0</v>
      </c>
      <c r="N22" s="33"/>
      <c r="O22" s="33"/>
      <c r="P22" s="41">
        <f t="shared" si="1"/>
        <v>0</v>
      </c>
      <c r="Q22" s="40" t="s">
        <v>357</v>
      </c>
      <c r="R22" s="44"/>
    </row>
    <row r="23" s="21" customFormat="1" ht="56.25" spans="1:18">
      <c r="A23" s="33">
        <v>17</v>
      </c>
      <c r="B23" s="35" t="s">
        <v>354</v>
      </c>
      <c r="C23" s="35" t="s">
        <v>372</v>
      </c>
      <c r="D23" s="33" t="s">
        <v>356</v>
      </c>
      <c r="E23" s="33">
        <v>1</v>
      </c>
      <c r="F23" s="36" t="s">
        <v>354</v>
      </c>
      <c r="G23" s="33">
        <f t="shared" si="0"/>
        <v>0</v>
      </c>
      <c r="H23" s="33"/>
      <c r="I23" s="36" t="s">
        <v>354</v>
      </c>
      <c r="J23" s="33" t="s">
        <v>143</v>
      </c>
      <c r="K23" s="33"/>
      <c r="L23" s="33" t="s">
        <v>47</v>
      </c>
      <c r="M23" s="33">
        <v>0</v>
      </c>
      <c r="N23" s="33"/>
      <c r="O23" s="33"/>
      <c r="P23" s="41">
        <f t="shared" si="1"/>
        <v>0</v>
      </c>
      <c r="Q23" s="40" t="s">
        <v>357</v>
      </c>
      <c r="R23" s="44"/>
    </row>
    <row r="24" s="21" customFormat="1" ht="56.25" spans="1:18">
      <c r="A24" s="33">
        <v>18</v>
      </c>
      <c r="B24" s="35" t="s">
        <v>354</v>
      </c>
      <c r="C24" s="35" t="s">
        <v>373</v>
      </c>
      <c r="D24" s="33" t="s">
        <v>356</v>
      </c>
      <c r="E24" s="33">
        <v>1</v>
      </c>
      <c r="F24" s="36" t="s">
        <v>354</v>
      </c>
      <c r="G24" s="33">
        <f t="shared" si="0"/>
        <v>0</v>
      </c>
      <c r="H24" s="33"/>
      <c r="I24" s="36" t="s">
        <v>354</v>
      </c>
      <c r="J24" s="33" t="s">
        <v>143</v>
      </c>
      <c r="K24" s="33"/>
      <c r="L24" s="33" t="s">
        <v>47</v>
      </c>
      <c r="M24" s="33">
        <v>0</v>
      </c>
      <c r="N24" s="33"/>
      <c r="O24" s="33"/>
      <c r="P24" s="41">
        <f t="shared" si="1"/>
        <v>0</v>
      </c>
      <c r="Q24" s="40" t="s">
        <v>357</v>
      </c>
      <c r="R24" s="44"/>
    </row>
    <row r="25" s="21" customFormat="1" ht="56.25" spans="1:18">
      <c r="A25" s="33">
        <v>19</v>
      </c>
      <c r="B25" s="35" t="s">
        <v>354</v>
      </c>
      <c r="C25" s="35" t="s">
        <v>374</v>
      </c>
      <c r="D25" s="33" t="s">
        <v>356</v>
      </c>
      <c r="E25" s="33">
        <v>1</v>
      </c>
      <c r="F25" s="36" t="s">
        <v>354</v>
      </c>
      <c r="G25" s="33">
        <f t="shared" si="0"/>
        <v>0</v>
      </c>
      <c r="H25" s="33"/>
      <c r="I25" s="36" t="s">
        <v>354</v>
      </c>
      <c r="J25" s="33" t="s">
        <v>143</v>
      </c>
      <c r="K25" s="33"/>
      <c r="L25" s="33" t="s">
        <v>47</v>
      </c>
      <c r="M25" s="33">
        <v>0</v>
      </c>
      <c r="N25" s="33"/>
      <c r="O25" s="33"/>
      <c r="P25" s="41">
        <f t="shared" si="1"/>
        <v>0</v>
      </c>
      <c r="Q25" s="40" t="s">
        <v>357</v>
      </c>
      <c r="R25" s="44"/>
    </row>
    <row r="26" s="21" customFormat="1" ht="56.25" spans="1:18">
      <c r="A26" s="33">
        <v>20</v>
      </c>
      <c r="B26" s="35" t="s">
        <v>354</v>
      </c>
      <c r="C26" s="35" t="s">
        <v>375</v>
      </c>
      <c r="D26" s="33" t="s">
        <v>356</v>
      </c>
      <c r="E26" s="33">
        <v>1</v>
      </c>
      <c r="F26" s="36" t="s">
        <v>354</v>
      </c>
      <c r="G26" s="33">
        <f t="shared" si="0"/>
        <v>0</v>
      </c>
      <c r="H26" s="33"/>
      <c r="I26" s="36" t="s">
        <v>354</v>
      </c>
      <c r="J26" s="33" t="s">
        <v>143</v>
      </c>
      <c r="K26" s="33"/>
      <c r="L26" s="33" t="s">
        <v>47</v>
      </c>
      <c r="M26" s="33">
        <v>0</v>
      </c>
      <c r="N26" s="33"/>
      <c r="O26" s="33"/>
      <c r="P26" s="41">
        <f t="shared" si="1"/>
        <v>0</v>
      </c>
      <c r="Q26" s="40" t="s">
        <v>357</v>
      </c>
      <c r="R26" s="44"/>
    </row>
    <row r="27" s="21" customFormat="1" ht="56.25" spans="1:18">
      <c r="A27" s="33">
        <v>21</v>
      </c>
      <c r="B27" s="35" t="s">
        <v>354</v>
      </c>
      <c r="C27" s="35" t="s">
        <v>376</v>
      </c>
      <c r="D27" s="33" t="s">
        <v>356</v>
      </c>
      <c r="E27" s="33">
        <v>2</v>
      </c>
      <c r="F27" s="36" t="s">
        <v>354</v>
      </c>
      <c r="G27" s="33">
        <f t="shared" si="0"/>
        <v>0</v>
      </c>
      <c r="H27" s="33"/>
      <c r="I27" s="36" t="s">
        <v>354</v>
      </c>
      <c r="J27" s="33" t="s">
        <v>143</v>
      </c>
      <c r="K27" s="33"/>
      <c r="L27" s="33" t="s">
        <v>47</v>
      </c>
      <c r="M27" s="33">
        <v>0</v>
      </c>
      <c r="N27" s="33"/>
      <c r="O27" s="33"/>
      <c r="P27" s="41">
        <f t="shared" si="1"/>
        <v>0</v>
      </c>
      <c r="Q27" s="40" t="s">
        <v>357</v>
      </c>
      <c r="R27" s="44"/>
    </row>
    <row r="28" s="21" customFormat="1" ht="56.25" spans="1:18">
      <c r="A28" s="33">
        <v>22</v>
      </c>
      <c r="B28" s="35" t="s">
        <v>354</v>
      </c>
      <c r="C28" s="35" t="s">
        <v>377</v>
      </c>
      <c r="D28" s="33" t="s">
        <v>356</v>
      </c>
      <c r="E28" s="33">
        <v>1</v>
      </c>
      <c r="F28" s="36" t="s">
        <v>354</v>
      </c>
      <c r="G28" s="33">
        <f t="shared" si="0"/>
        <v>0</v>
      </c>
      <c r="H28" s="33"/>
      <c r="I28" s="36" t="s">
        <v>354</v>
      </c>
      <c r="J28" s="33" t="s">
        <v>143</v>
      </c>
      <c r="K28" s="33"/>
      <c r="L28" s="33" t="s">
        <v>47</v>
      </c>
      <c r="M28" s="33">
        <v>0</v>
      </c>
      <c r="N28" s="33"/>
      <c r="O28" s="33"/>
      <c r="P28" s="41">
        <f t="shared" si="1"/>
        <v>0</v>
      </c>
      <c r="Q28" s="40" t="s">
        <v>357</v>
      </c>
      <c r="R28" s="44"/>
    </row>
    <row r="29" s="21" customFormat="1" ht="56.25" spans="1:18">
      <c r="A29" s="33">
        <v>23</v>
      </c>
      <c r="B29" s="35" t="s">
        <v>354</v>
      </c>
      <c r="C29" s="35" t="s">
        <v>378</v>
      </c>
      <c r="D29" s="33" t="s">
        <v>356</v>
      </c>
      <c r="E29" s="33">
        <v>1</v>
      </c>
      <c r="F29" s="36" t="s">
        <v>354</v>
      </c>
      <c r="G29" s="33">
        <f t="shared" si="0"/>
        <v>0</v>
      </c>
      <c r="H29" s="33"/>
      <c r="I29" s="36" t="s">
        <v>354</v>
      </c>
      <c r="J29" s="33" t="s">
        <v>143</v>
      </c>
      <c r="K29" s="33"/>
      <c r="L29" s="33" t="s">
        <v>47</v>
      </c>
      <c r="M29" s="33">
        <v>0</v>
      </c>
      <c r="N29" s="33"/>
      <c r="O29" s="33"/>
      <c r="P29" s="41">
        <f t="shared" si="1"/>
        <v>0</v>
      </c>
      <c r="Q29" s="40" t="s">
        <v>357</v>
      </c>
      <c r="R29" s="44"/>
    </row>
    <row r="30" s="21" customFormat="1" ht="56.25" spans="1:18">
      <c r="A30" s="33">
        <v>24</v>
      </c>
      <c r="B30" s="35" t="s">
        <v>354</v>
      </c>
      <c r="C30" s="35" t="s">
        <v>379</v>
      </c>
      <c r="D30" s="33" t="s">
        <v>356</v>
      </c>
      <c r="E30" s="33">
        <v>1</v>
      </c>
      <c r="F30" s="36" t="s">
        <v>354</v>
      </c>
      <c r="G30" s="33">
        <f t="shared" si="0"/>
        <v>0</v>
      </c>
      <c r="H30" s="33"/>
      <c r="I30" s="36" t="s">
        <v>354</v>
      </c>
      <c r="J30" s="33" t="s">
        <v>143</v>
      </c>
      <c r="K30" s="33"/>
      <c r="L30" s="33" t="s">
        <v>47</v>
      </c>
      <c r="M30" s="33">
        <v>0</v>
      </c>
      <c r="N30" s="33"/>
      <c r="O30" s="33"/>
      <c r="P30" s="41">
        <f t="shared" si="1"/>
        <v>0</v>
      </c>
      <c r="Q30" s="40" t="s">
        <v>357</v>
      </c>
      <c r="R30" s="44"/>
    </row>
    <row r="31" s="21" customFormat="1" ht="56.25" spans="1:18">
      <c r="A31" s="33">
        <v>25</v>
      </c>
      <c r="B31" s="35" t="s">
        <v>354</v>
      </c>
      <c r="C31" s="35" t="s">
        <v>380</v>
      </c>
      <c r="D31" s="33" t="s">
        <v>356</v>
      </c>
      <c r="E31" s="33">
        <v>1</v>
      </c>
      <c r="F31" s="36" t="s">
        <v>354</v>
      </c>
      <c r="G31" s="33">
        <f t="shared" si="0"/>
        <v>0</v>
      </c>
      <c r="H31" s="33"/>
      <c r="I31" s="36" t="s">
        <v>354</v>
      </c>
      <c r="J31" s="33" t="s">
        <v>143</v>
      </c>
      <c r="K31" s="33"/>
      <c r="L31" s="33" t="s">
        <v>47</v>
      </c>
      <c r="M31" s="33">
        <v>0</v>
      </c>
      <c r="N31" s="33"/>
      <c r="O31" s="33"/>
      <c r="P31" s="41">
        <f t="shared" si="1"/>
        <v>0</v>
      </c>
      <c r="Q31" s="40" t="s">
        <v>357</v>
      </c>
      <c r="R31" s="44"/>
    </row>
    <row r="32" s="21" customFormat="1" ht="56.25" spans="1:18">
      <c r="A32" s="33">
        <v>26</v>
      </c>
      <c r="B32" s="35" t="s">
        <v>354</v>
      </c>
      <c r="C32" s="35" t="s">
        <v>381</v>
      </c>
      <c r="D32" s="33" t="s">
        <v>356</v>
      </c>
      <c r="E32" s="33">
        <v>1</v>
      </c>
      <c r="F32" s="36" t="s">
        <v>354</v>
      </c>
      <c r="G32" s="33">
        <f t="shared" si="0"/>
        <v>0</v>
      </c>
      <c r="H32" s="33"/>
      <c r="I32" s="36" t="s">
        <v>354</v>
      </c>
      <c r="J32" s="33" t="s">
        <v>143</v>
      </c>
      <c r="K32" s="33"/>
      <c r="L32" s="33" t="s">
        <v>47</v>
      </c>
      <c r="M32" s="33">
        <v>0</v>
      </c>
      <c r="N32" s="33"/>
      <c r="O32" s="33"/>
      <c r="P32" s="41">
        <f t="shared" si="1"/>
        <v>0</v>
      </c>
      <c r="Q32" s="40" t="s">
        <v>357</v>
      </c>
      <c r="R32" s="44"/>
    </row>
    <row r="33" s="21" customFormat="1" ht="56.25" spans="1:18">
      <c r="A33" s="33">
        <v>27</v>
      </c>
      <c r="B33" s="35" t="s">
        <v>354</v>
      </c>
      <c r="C33" s="35" t="s">
        <v>382</v>
      </c>
      <c r="D33" s="33" t="s">
        <v>356</v>
      </c>
      <c r="E33" s="33">
        <v>1</v>
      </c>
      <c r="F33" s="36" t="s">
        <v>354</v>
      </c>
      <c r="G33" s="33">
        <f t="shared" si="0"/>
        <v>0</v>
      </c>
      <c r="H33" s="33"/>
      <c r="I33" s="36" t="s">
        <v>354</v>
      </c>
      <c r="J33" s="33" t="s">
        <v>143</v>
      </c>
      <c r="K33" s="33"/>
      <c r="L33" s="33" t="s">
        <v>47</v>
      </c>
      <c r="M33" s="33">
        <v>0</v>
      </c>
      <c r="N33" s="33"/>
      <c r="O33" s="33"/>
      <c r="P33" s="41">
        <f t="shared" si="1"/>
        <v>0</v>
      </c>
      <c r="Q33" s="40" t="s">
        <v>357</v>
      </c>
      <c r="R33" s="44"/>
    </row>
    <row r="34" s="21" customFormat="1" ht="56.25" spans="1:18">
      <c r="A34" s="33">
        <v>28</v>
      </c>
      <c r="B34" s="35" t="s">
        <v>354</v>
      </c>
      <c r="C34" s="35" t="s">
        <v>383</v>
      </c>
      <c r="D34" s="33" t="s">
        <v>356</v>
      </c>
      <c r="E34" s="33">
        <v>1</v>
      </c>
      <c r="F34" s="36" t="s">
        <v>354</v>
      </c>
      <c r="G34" s="33">
        <f t="shared" si="0"/>
        <v>0</v>
      </c>
      <c r="H34" s="33"/>
      <c r="I34" s="36" t="s">
        <v>354</v>
      </c>
      <c r="J34" s="33" t="s">
        <v>143</v>
      </c>
      <c r="K34" s="33"/>
      <c r="L34" s="33" t="s">
        <v>47</v>
      </c>
      <c r="M34" s="33">
        <v>0</v>
      </c>
      <c r="N34" s="33"/>
      <c r="O34" s="33"/>
      <c r="P34" s="41">
        <f t="shared" si="1"/>
        <v>0</v>
      </c>
      <c r="Q34" s="40" t="s">
        <v>357</v>
      </c>
      <c r="R34" s="44"/>
    </row>
    <row r="35" s="21" customFormat="1" ht="56.25" spans="1:18">
      <c r="A35" s="33">
        <v>29</v>
      </c>
      <c r="B35" s="35" t="s">
        <v>354</v>
      </c>
      <c r="C35" s="35" t="s">
        <v>384</v>
      </c>
      <c r="D35" s="33" t="s">
        <v>356</v>
      </c>
      <c r="E35" s="33">
        <v>1</v>
      </c>
      <c r="F35" s="36" t="s">
        <v>354</v>
      </c>
      <c r="G35" s="33">
        <f t="shared" si="0"/>
        <v>0</v>
      </c>
      <c r="H35" s="33"/>
      <c r="I35" s="36" t="s">
        <v>354</v>
      </c>
      <c r="J35" s="33" t="s">
        <v>143</v>
      </c>
      <c r="K35" s="33"/>
      <c r="L35" s="33" t="s">
        <v>47</v>
      </c>
      <c r="M35" s="33">
        <v>0</v>
      </c>
      <c r="N35" s="33"/>
      <c r="O35" s="33"/>
      <c r="P35" s="41">
        <f t="shared" si="1"/>
        <v>0</v>
      </c>
      <c r="Q35" s="40" t="s">
        <v>357</v>
      </c>
      <c r="R35" s="44"/>
    </row>
    <row r="36" s="21" customFormat="1" ht="33.75" spans="1:18">
      <c r="A36" s="33">
        <v>30</v>
      </c>
      <c r="B36" s="35" t="s">
        <v>385</v>
      </c>
      <c r="C36" s="35" t="s">
        <v>386</v>
      </c>
      <c r="D36" s="33" t="s">
        <v>55</v>
      </c>
      <c r="E36" s="33">
        <v>372.4</v>
      </c>
      <c r="F36" s="36" t="s">
        <v>47</v>
      </c>
      <c r="G36" s="33">
        <f t="shared" si="0"/>
        <v>0</v>
      </c>
      <c r="H36" s="33"/>
      <c r="I36" s="36" t="s">
        <v>47</v>
      </c>
      <c r="J36" s="33" t="s">
        <v>47</v>
      </c>
      <c r="K36" s="33"/>
      <c r="L36" s="38"/>
      <c r="M36" s="33">
        <f>L36*K36</f>
        <v>0</v>
      </c>
      <c r="N36" s="33"/>
      <c r="O36" s="33"/>
      <c r="P36" s="41">
        <f t="shared" si="1"/>
        <v>0</v>
      </c>
      <c r="Q36" s="40"/>
      <c r="R36" s="44"/>
    </row>
    <row r="37" s="21" customFormat="1" ht="45" spans="1:18">
      <c r="A37" s="33">
        <v>31</v>
      </c>
      <c r="B37" s="35" t="s">
        <v>387</v>
      </c>
      <c r="C37" s="37" t="s">
        <v>388</v>
      </c>
      <c r="D37" s="33" t="s">
        <v>55</v>
      </c>
      <c r="E37" s="33">
        <v>450</v>
      </c>
      <c r="F37" s="36" t="s">
        <v>389</v>
      </c>
      <c r="G37" s="33">
        <f t="shared" si="0"/>
        <v>0</v>
      </c>
      <c r="H37" s="33"/>
      <c r="I37" s="36" t="s">
        <v>390</v>
      </c>
      <c r="J37" s="33" t="s">
        <v>55</v>
      </c>
      <c r="K37" s="33"/>
      <c r="L37" s="38"/>
      <c r="M37" s="33">
        <f t="shared" ref="M8:M71" si="2">L37*K37</f>
        <v>0</v>
      </c>
      <c r="N37" s="33"/>
      <c r="O37" s="33"/>
      <c r="P37" s="41">
        <f t="shared" si="1"/>
        <v>0</v>
      </c>
      <c r="Q37" s="40"/>
      <c r="R37" s="45"/>
    </row>
    <row r="38" s="21" customFormat="1" ht="45" spans="1:18">
      <c r="A38" s="33">
        <v>32</v>
      </c>
      <c r="B38" s="35" t="s">
        <v>387</v>
      </c>
      <c r="C38" s="37" t="s">
        <v>391</v>
      </c>
      <c r="D38" s="33" t="s">
        <v>55</v>
      </c>
      <c r="E38" s="33">
        <v>2250</v>
      </c>
      <c r="F38" s="36" t="s">
        <v>389</v>
      </c>
      <c r="G38" s="33">
        <f t="shared" si="0"/>
        <v>0</v>
      </c>
      <c r="H38" s="33"/>
      <c r="I38" s="36" t="s">
        <v>390</v>
      </c>
      <c r="J38" s="33" t="s">
        <v>55</v>
      </c>
      <c r="K38" s="33"/>
      <c r="L38" s="38"/>
      <c r="M38" s="33">
        <f t="shared" si="2"/>
        <v>0</v>
      </c>
      <c r="N38" s="33"/>
      <c r="O38" s="33"/>
      <c r="P38" s="41">
        <f t="shared" si="1"/>
        <v>0</v>
      </c>
      <c r="Q38" s="40"/>
      <c r="R38" s="45"/>
    </row>
    <row r="39" s="21" customFormat="1" ht="45" spans="1:18">
      <c r="A39" s="33">
        <v>33</v>
      </c>
      <c r="B39" s="35" t="s">
        <v>387</v>
      </c>
      <c r="C39" s="37" t="s">
        <v>392</v>
      </c>
      <c r="D39" s="33" t="s">
        <v>55</v>
      </c>
      <c r="E39" s="33">
        <v>150</v>
      </c>
      <c r="F39" s="36" t="s">
        <v>389</v>
      </c>
      <c r="G39" s="33">
        <f t="shared" si="0"/>
        <v>0</v>
      </c>
      <c r="H39" s="33"/>
      <c r="I39" s="36" t="s">
        <v>393</v>
      </c>
      <c r="J39" s="33" t="s">
        <v>55</v>
      </c>
      <c r="K39" s="33"/>
      <c r="L39" s="38"/>
      <c r="M39" s="33">
        <f t="shared" si="2"/>
        <v>0</v>
      </c>
      <c r="N39" s="33"/>
      <c r="O39" s="33"/>
      <c r="P39" s="41">
        <f t="shared" si="1"/>
        <v>0</v>
      </c>
      <c r="Q39" s="40"/>
      <c r="R39" s="45"/>
    </row>
    <row r="40" s="21" customFormat="1" ht="45" spans="1:18">
      <c r="A40" s="33">
        <v>34</v>
      </c>
      <c r="B40" s="35" t="s">
        <v>387</v>
      </c>
      <c r="C40" s="37" t="s">
        <v>394</v>
      </c>
      <c r="D40" s="33" t="s">
        <v>55</v>
      </c>
      <c r="E40" s="33">
        <v>1350</v>
      </c>
      <c r="F40" s="36" t="s">
        <v>389</v>
      </c>
      <c r="G40" s="33">
        <f t="shared" si="0"/>
        <v>0</v>
      </c>
      <c r="H40" s="33"/>
      <c r="I40" s="36" t="s">
        <v>393</v>
      </c>
      <c r="J40" s="33" t="s">
        <v>55</v>
      </c>
      <c r="K40" s="33"/>
      <c r="L40" s="38"/>
      <c r="M40" s="33">
        <f t="shared" si="2"/>
        <v>0</v>
      </c>
      <c r="N40" s="33"/>
      <c r="O40" s="33"/>
      <c r="P40" s="41">
        <f t="shared" si="1"/>
        <v>0</v>
      </c>
      <c r="Q40" s="40"/>
      <c r="R40" s="45"/>
    </row>
    <row r="41" s="21" customFormat="1" ht="45" spans="1:18">
      <c r="A41" s="33">
        <v>35</v>
      </c>
      <c r="B41" s="35" t="s">
        <v>387</v>
      </c>
      <c r="C41" s="37" t="s">
        <v>395</v>
      </c>
      <c r="D41" s="33" t="s">
        <v>55</v>
      </c>
      <c r="E41" s="33">
        <v>110</v>
      </c>
      <c r="F41" s="36" t="s">
        <v>389</v>
      </c>
      <c r="G41" s="33">
        <f t="shared" si="0"/>
        <v>0</v>
      </c>
      <c r="H41" s="33"/>
      <c r="I41" s="36" t="s">
        <v>396</v>
      </c>
      <c r="J41" s="33" t="s">
        <v>55</v>
      </c>
      <c r="K41" s="33"/>
      <c r="L41" s="38"/>
      <c r="M41" s="33">
        <f t="shared" si="2"/>
        <v>0</v>
      </c>
      <c r="N41" s="33"/>
      <c r="O41" s="33"/>
      <c r="P41" s="41">
        <f t="shared" ref="P41:P72" si="3">G41*E41</f>
        <v>0</v>
      </c>
      <c r="Q41" s="40"/>
      <c r="R41" s="45"/>
    </row>
    <row r="42" s="21" customFormat="1" ht="45" spans="1:18">
      <c r="A42" s="33">
        <v>36</v>
      </c>
      <c r="B42" s="35" t="s">
        <v>387</v>
      </c>
      <c r="C42" s="37" t="s">
        <v>397</v>
      </c>
      <c r="D42" s="33" t="s">
        <v>55</v>
      </c>
      <c r="E42" s="33">
        <v>450</v>
      </c>
      <c r="F42" s="36" t="s">
        <v>389</v>
      </c>
      <c r="G42" s="33">
        <f t="shared" si="0"/>
        <v>0</v>
      </c>
      <c r="H42" s="33"/>
      <c r="I42" s="36" t="s">
        <v>396</v>
      </c>
      <c r="J42" s="33" t="s">
        <v>55</v>
      </c>
      <c r="K42" s="33"/>
      <c r="L42" s="38"/>
      <c r="M42" s="33">
        <f t="shared" si="2"/>
        <v>0</v>
      </c>
      <c r="N42" s="33"/>
      <c r="O42" s="33"/>
      <c r="P42" s="41">
        <f t="shared" si="3"/>
        <v>0</v>
      </c>
      <c r="Q42" s="40"/>
      <c r="R42" s="45"/>
    </row>
    <row r="43" s="21" customFormat="1" ht="45" spans="1:18">
      <c r="A43" s="33">
        <v>37</v>
      </c>
      <c r="B43" s="35" t="s">
        <v>387</v>
      </c>
      <c r="C43" s="35" t="s">
        <v>398</v>
      </c>
      <c r="D43" s="33" t="s">
        <v>55</v>
      </c>
      <c r="E43" s="33">
        <v>15</v>
      </c>
      <c r="F43" s="36" t="s">
        <v>399</v>
      </c>
      <c r="G43" s="33">
        <f t="shared" si="0"/>
        <v>0</v>
      </c>
      <c r="H43" s="33"/>
      <c r="I43" s="36" t="s">
        <v>400</v>
      </c>
      <c r="J43" s="33" t="s">
        <v>55</v>
      </c>
      <c r="K43" s="33"/>
      <c r="L43" s="38"/>
      <c r="M43" s="33">
        <f t="shared" si="2"/>
        <v>0</v>
      </c>
      <c r="N43" s="33"/>
      <c r="O43" s="33"/>
      <c r="P43" s="41">
        <f t="shared" si="3"/>
        <v>0</v>
      </c>
      <c r="Q43" s="40"/>
      <c r="R43" s="44"/>
    </row>
    <row r="44" s="21" customFormat="1" ht="45" spans="1:18">
      <c r="A44" s="33">
        <v>38</v>
      </c>
      <c r="B44" s="35" t="s">
        <v>387</v>
      </c>
      <c r="C44" s="35" t="s">
        <v>401</v>
      </c>
      <c r="D44" s="33" t="s">
        <v>55</v>
      </c>
      <c r="E44" s="33">
        <v>25</v>
      </c>
      <c r="F44" s="36" t="s">
        <v>399</v>
      </c>
      <c r="G44" s="33">
        <f t="shared" si="0"/>
        <v>0</v>
      </c>
      <c r="H44" s="33"/>
      <c r="I44" s="36" t="s">
        <v>400</v>
      </c>
      <c r="J44" s="33" t="s">
        <v>55</v>
      </c>
      <c r="K44" s="33"/>
      <c r="L44" s="38"/>
      <c r="M44" s="33">
        <f t="shared" si="2"/>
        <v>0</v>
      </c>
      <c r="N44" s="33"/>
      <c r="O44" s="33"/>
      <c r="P44" s="41">
        <f t="shared" si="3"/>
        <v>0</v>
      </c>
      <c r="Q44" s="40"/>
      <c r="R44" s="44"/>
    </row>
    <row r="45" s="21" customFormat="1" ht="45" spans="1:18">
      <c r="A45" s="33">
        <v>39</v>
      </c>
      <c r="B45" s="35" t="s">
        <v>387</v>
      </c>
      <c r="C45" s="35" t="s">
        <v>402</v>
      </c>
      <c r="D45" s="33" t="s">
        <v>55</v>
      </c>
      <c r="E45" s="33">
        <v>35</v>
      </c>
      <c r="F45" s="36" t="s">
        <v>399</v>
      </c>
      <c r="G45" s="33">
        <f t="shared" si="0"/>
        <v>0</v>
      </c>
      <c r="H45" s="33"/>
      <c r="I45" s="36" t="s">
        <v>403</v>
      </c>
      <c r="J45" s="33" t="s">
        <v>55</v>
      </c>
      <c r="K45" s="33"/>
      <c r="L45" s="38"/>
      <c r="M45" s="33">
        <f t="shared" si="2"/>
        <v>0</v>
      </c>
      <c r="N45" s="33"/>
      <c r="O45" s="33"/>
      <c r="P45" s="41">
        <f t="shared" si="3"/>
        <v>0</v>
      </c>
      <c r="Q45" s="40"/>
      <c r="R45" s="44"/>
    </row>
    <row r="46" s="21" customFormat="1" ht="45" spans="1:18">
      <c r="A46" s="33">
        <v>40</v>
      </c>
      <c r="B46" s="35" t="s">
        <v>387</v>
      </c>
      <c r="C46" s="35" t="s">
        <v>404</v>
      </c>
      <c r="D46" s="33" t="s">
        <v>55</v>
      </c>
      <c r="E46" s="33">
        <v>72</v>
      </c>
      <c r="F46" s="36" t="s">
        <v>399</v>
      </c>
      <c r="G46" s="33">
        <f t="shared" si="0"/>
        <v>0</v>
      </c>
      <c r="H46" s="33"/>
      <c r="I46" s="36" t="s">
        <v>403</v>
      </c>
      <c r="J46" s="33" t="s">
        <v>55</v>
      </c>
      <c r="K46" s="33"/>
      <c r="L46" s="38"/>
      <c r="M46" s="33">
        <f t="shared" si="2"/>
        <v>0</v>
      </c>
      <c r="N46" s="33"/>
      <c r="O46" s="33"/>
      <c r="P46" s="41">
        <f t="shared" si="3"/>
        <v>0</v>
      </c>
      <c r="Q46" s="40"/>
      <c r="R46" s="44"/>
    </row>
    <row r="47" s="21" customFormat="1" ht="45" spans="1:18">
      <c r="A47" s="33">
        <v>41</v>
      </c>
      <c r="B47" s="35" t="s">
        <v>387</v>
      </c>
      <c r="C47" s="35" t="s">
        <v>405</v>
      </c>
      <c r="D47" s="33" t="s">
        <v>55</v>
      </c>
      <c r="E47" s="33">
        <v>22</v>
      </c>
      <c r="F47" s="36" t="s">
        <v>399</v>
      </c>
      <c r="G47" s="33">
        <f t="shared" si="0"/>
        <v>0</v>
      </c>
      <c r="H47" s="33"/>
      <c r="I47" s="36" t="s">
        <v>406</v>
      </c>
      <c r="J47" s="33" t="s">
        <v>55</v>
      </c>
      <c r="K47" s="33"/>
      <c r="L47" s="38"/>
      <c r="M47" s="33">
        <f t="shared" si="2"/>
        <v>0</v>
      </c>
      <c r="N47" s="33"/>
      <c r="O47" s="33"/>
      <c r="P47" s="41">
        <f t="shared" si="3"/>
        <v>0</v>
      </c>
      <c r="Q47" s="40"/>
      <c r="R47" s="44"/>
    </row>
    <row r="48" s="21" customFormat="1" ht="45" spans="1:18">
      <c r="A48" s="33">
        <v>42</v>
      </c>
      <c r="B48" s="35" t="s">
        <v>387</v>
      </c>
      <c r="C48" s="35" t="s">
        <v>407</v>
      </c>
      <c r="D48" s="33" t="s">
        <v>55</v>
      </c>
      <c r="E48" s="33">
        <v>32</v>
      </c>
      <c r="F48" s="36" t="s">
        <v>399</v>
      </c>
      <c r="G48" s="33">
        <f t="shared" si="0"/>
        <v>0</v>
      </c>
      <c r="H48" s="33"/>
      <c r="I48" s="36" t="s">
        <v>406</v>
      </c>
      <c r="J48" s="33" t="s">
        <v>55</v>
      </c>
      <c r="K48" s="33"/>
      <c r="L48" s="38"/>
      <c r="M48" s="33">
        <f t="shared" si="2"/>
        <v>0</v>
      </c>
      <c r="N48" s="33"/>
      <c r="O48" s="33"/>
      <c r="P48" s="41">
        <f t="shared" si="3"/>
        <v>0</v>
      </c>
      <c r="Q48" s="40"/>
      <c r="R48" s="44"/>
    </row>
    <row r="49" s="21" customFormat="1" ht="22.5" spans="1:18">
      <c r="A49" s="33">
        <v>43</v>
      </c>
      <c r="B49" s="35" t="s">
        <v>408</v>
      </c>
      <c r="C49" s="35" t="s">
        <v>409</v>
      </c>
      <c r="D49" s="33" t="s">
        <v>55</v>
      </c>
      <c r="E49" s="33">
        <v>113.73</v>
      </c>
      <c r="F49" s="36" t="s">
        <v>408</v>
      </c>
      <c r="G49" s="33">
        <f t="shared" ref="G49:G70" si="4">H49+M49+N49+O49</f>
        <v>0</v>
      </c>
      <c r="H49" s="33"/>
      <c r="I49" s="35" t="s">
        <v>410</v>
      </c>
      <c r="J49" s="33" t="s">
        <v>55</v>
      </c>
      <c r="K49" s="33"/>
      <c r="L49" s="38"/>
      <c r="M49" s="33">
        <f t="shared" si="2"/>
        <v>0</v>
      </c>
      <c r="N49" s="33"/>
      <c r="O49" s="33"/>
      <c r="P49" s="41">
        <f t="shared" si="3"/>
        <v>0</v>
      </c>
      <c r="Q49" s="40"/>
      <c r="R49" s="44"/>
    </row>
    <row r="50" s="21" customFormat="1" ht="22.5" spans="1:18">
      <c r="A50" s="33">
        <v>44</v>
      </c>
      <c r="B50" s="35" t="s">
        <v>408</v>
      </c>
      <c r="C50" s="35" t="s">
        <v>411</v>
      </c>
      <c r="D50" s="33" t="s">
        <v>55</v>
      </c>
      <c r="E50" s="33">
        <v>27.48</v>
      </c>
      <c r="F50" s="36" t="s">
        <v>408</v>
      </c>
      <c r="G50" s="33">
        <f t="shared" si="4"/>
        <v>0</v>
      </c>
      <c r="H50" s="33"/>
      <c r="I50" s="35" t="s">
        <v>412</v>
      </c>
      <c r="J50" s="33" t="s">
        <v>55</v>
      </c>
      <c r="K50" s="33"/>
      <c r="L50" s="38"/>
      <c r="M50" s="33">
        <f t="shared" si="2"/>
        <v>0</v>
      </c>
      <c r="N50" s="33"/>
      <c r="O50" s="33"/>
      <c r="P50" s="41">
        <f t="shared" si="3"/>
        <v>0</v>
      </c>
      <c r="Q50" s="40"/>
      <c r="R50" s="44"/>
    </row>
    <row r="51" s="21" customFormat="1" ht="33.75" spans="1:18">
      <c r="A51" s="33">
        <v>45</v>
      </c>
      <c r="B51" s="35" t="s">
        <v>413</v>
      </c>
      <c r="C51" s="35" t="s">
        <v>414</v>
      </c>
      <c r="D51" s="33" t="s">
        <v>55</v>
      </c>
      <c r="E51" s="33">
        <v>45</v>
      </c>
      <c r="F51" s="36" t="s">
        <v>415</v>
      </c>
      <c r="G51" s="33">
        <f t="shared" si="4"/>
        <v>0</v>
      </c>
      <c r="H51" s="33"/>
      <c r="I51" s="35" t="s">
        <v>416</v>
      </c>
      <c r="J51" s="33" t="s">
        <v>55</v>
      </c>
      <c r="K51" s="33"/>
      <c r="L51" s="38"/>
      <c r="M51" s="33">
        <f t="shared" si="2"/>
        <v>0</v>
      </c>
      <c r="N51" s="33"/>
      <c r="O51" s="33"/>
      <c r="P51" s="41">
        <f t="shared" si="3"/>
        <v>0</v>
      </c>
      <c r="Q51" s="40"/>
      <c r="R51" s="44"/>
    </row>
    <row r="52" s="21" customFormat="1" ht="33.75" spans="1:18">
      <c r="A52" s="33">
        <v>46</v>
      </c>
      <c r="B52" s="35" t="s">
        <v>413</v>
      </c>
      <c r="C52" s="35" t="s">
        <v>417</v>
      </c>
      <c r="D52" s="33" t="s">
        <v>55</v>
      </c>
      <c r="E52" s="33">
        <v>65</v>
      </c>
      <c r="F52" s="36" t="s">
        <v>415</v>
      </c>
      <c r="G52" s="33">
        <f t="shared" si="4"/>
        <v>0</v>
      </c>
      <c r="H52" s="33"/>
      <c r="I52" s="35" t="s">
        <v>418</v>
      </c>
      <c r="J52" s="33" t="s">
        <v>55</v>
      </c>
      <c r="K52" s="33"/>
      <c r="L52" s="38"/>
      <c r="M52" s="33">
        <f t="shared" si="2"/>
        <v>0</v>
      </c>
      <c r="N52" s="33"/>
      <c r="O52" s="33"/>
      <c r="P52" s="41">
        <f t="shared" si="3"/>
        <v>0</v>
      </c>
      <c r="Q52" s="40"/>
      <c r="R52" s="44"/>
    </row>
    <row r="53" s="21" customFormat="1" ht="33.75" spans="1:18">
      <c r="A53" s="33">
        <v>47</v>
      </c>
      <c r="B53" s="35" t="s">
        <v>413</v>
      </c>
      <c r="C53" s="35" t="s">
        <v>419</v>
      </c>
      <c r="D53" s="33" t="s">
        <v>55</v>
      </c>
      <c r="E53" s="33">
        <v>45</v>
      </c>
      <c r="F53" s="36" t="s">
        <v>415</v>
      </c>
      <c r="G53" s="33">
        <f t="shared" si="4"/>
        <v>0</v>
      </c>
      <c r="H53" s="33"/>
      <c r="I53" s="35" t="s">
        <v>420</v>
      </c>
      <c r="J53" s="33" t="s">
        <v>55</v>
      </c>
      <c r="K53" s="33"/>
      <c r="L53" s="38"/>
      <c r="M53" s="33">
        <f t="shared" si="2"/>
        <v>0</v>
      </c>
      <c r="N53" s="33"/>
      <c r="O53" s="33"/>
      <c r="P53" s="41">
        <f t="shared" si="3"/>
        <v>0</v>
      </c>
      <c r="Q53" s="40"/>
      <c r="R53" s="44"/>
    </row>
    <row r="54" s="21" customFormat="1" ht="33.75" spans="1:18">
      <c r="A54" s="33">
        <v>48</v>
      </c>
      <c r="B54" s="35" t="s">
        <v>413</v>
      </c>
      <c r="C54" s="35" t="s">
        <v>421</v>
      </c>
      <c r="D54" s="33" t="s">
        <v>55</v>
      </c>
      <c r="E54" s="33">
        <v>60</v>
      </c>
      <c r="F54" s="36" t="s">
        <v>415</v>
      </c>
      <c r="G54" s="33">
        <f t="shared" si="4"/>
        <v>0</v>
      </c>
      <c r="H54" s="33"/>
      <c r="I54" s="35" t="s">
        <v>422</v>
      </c>
      <c r="J54" s="33" t="s">
        <v>55</v>
      </c>
      <c r="K54" s="33"/>
      <c r="L54" s="38"/>
      <c r="M54" s="33">
        <f t="shared" si="2"/>
        <v>0</v>
      </c>
      <c r="N54" s="33"/>
      <c r="O54" s="33"/>
      <c r="P54" s="41">
        <f t="shared" si="3"/>
        <v>0</v>
      </c>
      <c r="Q54" s="40"/>
      <c r="R54" s="44"/>
    </row>
    <row r="55" s="21" customFormat="1" ht="33.75" spans="1:18">
      <c r="A55" s="33">
        <v>49</v>
      </c>
      <c r="B55" s="35" t="s">
        <v>413</v>
      </c>
      <c r="C55" s="35" t="s">
        <v>423</v>
      </c>
      <c r="D55" s="33" t="s">
        <v>55</v>
      </c>
      <c r="E55" s="33">
        <v>48</v>
      </c>
      <c r="F55" s="36" t="s">
        <v>415</v>
      </c>
      <c r="G55" s="33">
        <f t="shared" si="4"/>
        <v>0</v>
      </c>
      <c r="H55" s="33"/>
      <c r="I55" s="35" t="s">
        <v>424</v>
      </c>
      <c r="J55" s="33" t="s">
        <v>55</v>
      </c>
      <c r="K55" s="33"/>
      <c r="L55" s="38"/>
      <c r="M55" s="33">
        <f t="shared" si="2"/>
        <v>0</v>
      </c>
      <c r="N55" s="33"/>
      <c r="O55" s="33"/>
      <c r="P55" s="41">
        <f t="shared" si="3"/>
        <v>0</v>
      </c>
      <c r="Q55" s="40"/>
      <c r="R55" s="44"/>
    </row>
    <row r="56" s="21" customFormat="1" ht="33.75" spans="1:18">
      <c r="A56" s="33">
        <v>50</v>
      </c>
      <c r="B56" s="35" t="s">
        <v>413</v>
      </c>
      <c r="C56" s="35" t="s">
        <v>425</v>
      </c>
      <c r="D56" s="33" t="s">
        <v>55</v>
      </c>
      <c r="E56" s="33">
        <v>120</v>
      </c>
      <c r="F56" s="36" t="s">
        <v>415</v>
      </c>
      <c r="G56" s="33">
        <f t="shared" si="4"/>
        <v>0</v>
      </c>
      <c r="H56" s="33"/>
      <c r="I56" s="35" t="s">
        <v>426</v>
      </c>
      <c r="J56" s="33" t="s">
        <v>55</v>
      </c>
      <c r="K56" s="33"/>
      <c r="L56" s="38"/>
      <c r="M56" s="33">
        <f t="shared" si="2"/>
        <v>0</v>
      </c>
      <c r="N56" s="33"/>
      <c r="O56" s="33"/>
      <c r="P56" s="41">
        <f t="shared" si="3"/>
        <v>0</v>
      </c>
      <c r="Q56" s="40"/>
      <c r="R56" s="44"/>
    </row>
    <row r="57" s="21" customFormat="1" ht="22.5" spans="1:18">
      <c r="A57" s="33">
        <v>51</v>
      </c>
      <c r="B57" s="35" t="s">
        <v>427</v>
      </c>
      <c r="C57" s="35" t="s">
        <v>428</v>
      </c>
      <c r="D57" s="33" t="s">
        <v>55</v>
      </c>
      <c r="E57" s="33">
        <v>320</v>
      </c>
      <c r="F57" s="35" t="s">
        <v>429</v>
      </c>
      <c r="G57" s="33">
        <f t="shared" si="4"/>
        <v>0</v>
      </c>
      <c r="H57" s="33"/>
      <c r="I57" s="35" t="s">
        <v>430</v>
      </c>
      <c r="J57" s="33" t="s">
        <v>55</v>
      </c>
      <c r="K57" s="33"/>
      <c r="L57" s="38"/>
      <c r="M57" s="33">
        <f t="shared" si="2"/>
        <v>0</v>
      </c>
      <c r="N57" s="33"/>
      <c r="O57" s="33"/>
      <c r="P57" s="41">
        <f t="shared" si="3"/>
        <v>0</v>
      </c>
      <c r="Q57" s="40"/>
      <c r="R57" s="44"/>
    </row>
    <row r="58" s="21" customFormat="1" ht="22.5" spans="1:18">
      <c r="A58" s="33">
        <v>52</v>
      </c>
      <c r="B58" s="35" t="s">
        <v>427</v>
      </c>
      <c r="C58" s="35" t="s">
        <v>428</v>
      </c>
      <c r="D58" s="33" t="s">
        <v>55</v>
      </c>
      <c r="E58" s="33">
        <v>930</v>
      </c>
      <c r="F58" s="35" t="s">
        <v>429</v>
      </c>
      <c r="G58" s="33">
        <f t="shared" si="4"/>
        <v>0</v>
      </c>
      <c r="H58" s="33"/>
      <c r="I58" s="35" t="s">
        <v>430</v>
      </c>
      <c r="J58" s="33" t="s">
        <v>55</v>
      </c>
      <c r="K58" s="33"/>
      <c r="L58" s="38"/>
      <c r="M58" s="33">
        <f t="shared" si="2"/>
        <v>0</v>
      </c>
      <c r="N58" s="33"/>
      <c r="O58" s="33"/>
      <c r="P58" s="41">
        <f t="shared" si="3"/>
        <v>0</v>
      </c>
      <c r="Q58" s="40"/>
      <c r="R58" s="44"/>
    </row>
    <row r="59" s="21" customFormat="1" ht="22.5" spans="1:18">
      <c r="A59" s="33">
        <v>53</v>
      </c>
      <c r="B59" s="35" t="s">
        <v>427</v>
      </c>
      <c r="C59" s="35" t="s">
        <v>431</v>
      </c>
      <c r="D59" s="33" t="s">
        <v>55</v>
      </c>
      <c r="E59" s="33">
        <v>1056</v>
      </c>
      <c r="F59" s="35" t="s">
        <v>429</v>
      </c>
      <c r="G59" s="33">
        <f t="shared" si="4"/>
        <v>0</v>
      </c>
      <c r="H59" s="33"/>
      <c r="I59" s="35" t="s">
        <v>432</v>
      </c>
      <c r="J59" s="33" t="s">
        <v>55</v>
      </c>
      <c r="K59" s="33"/>
      <c r="L59" s="38"/>
      <c r="M59" s="33">
        <f t="shared" si="2"/>
        <v>0</v>
      </c>
      <c r="N59" s="33"/>
      <c r="O59" s="33"/>
      <c r="P59" s="41">
        <f t="shared" si="3"/>
        <v>0</v>
      </c>
      <c r="Q59" s="40"/>
      <c r="R59" s="44"/>
    </row>
    <row r="60" s="21" customFormat="1" ht="22.5" spans="1:18">
      <c r="A60" s="33">
        <v>54</v>
      </c>
      <c r="B60" s="35" t="s">
        <v>427</v>
      </c>
      <c r="C60" s="35" t="s">
        <v>431</v>
      </c>
      <c r="D60" s="33" t="s">
        <v>55</v>
      </c>
      <c r="E60" s="33">
        <v>495</v>
      </c>
      <c r="F60" s="35" t="s">
        <v>429</v>
      </c>
      <c r="G60" s="33">
        <f t="shared" si="4"/>
        <v>0</v>
      </c>
      <c r="H60" s="33"/>
      <c r="I60" s="35" t="s">
        <v>432</v>
      </c>
      <c r="J60" s="33" t="s">
        <v>55</v>
      </c>
      <c r="K60" s="33"/>
      <c r="L60" s="38"/>
      <c r="M60" s="33">
        <f t="shared" si="2"/>
        <v>0</v>
      </c>
      <c r="N60" s="33"/>
      <c r="O60" s="33"/>
      <c r="P60" s="41">
        <f t="shared" si="3"/>
        <v>0</v>
      </c>
      <c r="Q60" s="40"/>
      <c r="R60" s="44"/>
    </row>
    <row r="61" s="21" customFormat="1" ht="22.5" spans="1:18">
      <c r="A61" s="33">
        <v>55</v>
      </c>
      <c r="B61" s="35" t="s">
        <v>427</v>
      </c>
      <c r="C61" s="35" t="s">
        <v>433</v>
      </c>
      <c r="D61" s="33" t="s">
        <v>55</v>
      </c>
      <c r="E61" s="33">
        <v>3630</v>
      </c>
      <c r="F61" s="35" t="s">
        <v>429</v>
      </c>
      <c r="G61" s="33">
        <f t="shared" si="4"/>
        <v>0</v>
      </c>
      <c r="H61" s="33"/>
      <c r="I61" s="35" t="s">
        <v>434</v>
      </c>
      <c r="J61" s="33" t="s">
        <v>55</v>
      </c>
      <c r="K61" s="33"/>
      <c r="L61" s="38"/>
      <c r="M61" s="33">
        <f t="shared" si="2"/>
        <v>0</v>
      </c>
      <c r="N61" s="33"/>
      <c r="O61" s="33"/>
      <c r="P61" s="41">
        <f t="shared" si="3"/>
        <v>0</v>
      </c>
      <c r="Q61" s="40"/>
      <c r="R61" s="44"/>
    </row>
    <row r="62" s="21" customFormat="1" ht="22.5" spans="1:18">
      <c r="A62" s="33">
        <v>56</v>
      </c>
      <c r="B62" s="35" t="s">
        <v>427</v>
      </c>
      <c r="C62" s="35" t="s">
        <v>435</v>
      </c>
      <c r="D62" s="33" t="s">
        <v>55</v>
      </c>
      <c r="E62" s="33">
        <v>405</v>
      </c>
      <c r="F62" s="35" t="s">
        <v>429</v>
      </c>
      <c r="G62" s="33">
        <f t="shared" si="4"/>
        <v>0</v>
      </c>
      <c r="H62" s="33"/>
      <c r="I62" s="35" t="s">
        <v>436</v>
      </c>
      <c r="J62" s="33" t="s">
        <v>55</v>
      </c>
      <c r="K62" s="33"/>
      <c r="L62" s="38"/>
      <c r="M62" s="33">
        <f t="shared" si="2"/>
        <v>0</v>
      </c>
      <c r="N62" s="33"/>
      <c r="O62" s="33"/>
      <c r="P62" s="41">
        <f t="shared" si="3"/>
        <v>0</v>
      </c>
      <c r="Q62" s="40"/>
      <c r="R62" s="44"/>
    </row>
    <row r="63" s="21" customFormat="1" ht="22.5" spans="1:18">
      <c r="A63" s="33">
        <v>57</v>
      </c>
      <c r="B63" s="35" t="s">
        <v>427</v>
      </c>
      <c r="C63" s="35" t="s">
        <v>437</v>
      </c>
      <c r="D63" s="33" t="s">
        <v>55</v>
      </c>
      <c r="E63" s="33">
        <v>10575</v>
      </c>
      <c r="F63" s="35" t="s">
        <v>429</v>
      </c>
      <c r="G63" s="33">
        <f t="shared" si="4"/>
        <v>0</v>
      </c>
      <c r="H63" s="33"/>
      <c r="I63" s="35" t="s">
        <v>438</v>
      </c>
      <c r="J63" s="33" t="s">
        <v>55</v>
      </c>
      <c r="K63" s="33"/>
      <c r="L63" s="38"/>
      <c r="M63" s="33">
        <f t="shared" si="2"/>
        <v>0</v>
      </c>
      <c r="N63" s="33"/>
      <c r="O63" s="33"/>
      <c r="P63" s="41">
        <f t="shared" si="3"/>
        <v>0</v>
      </c>
      <c r="Q63" s="40"/>
      <c r="R63" s="44"/>
    </row>
    <row r="64" s="21" customFormat="1" ht="22.5" spans="1:18">
      <c r="A64" s="33">
        <v>58</v>
      </c>
      <c r="B64" s="35" t="s">
        <v>427</v>
      </c>
      <c r="C64" s="35" t="s">
        <v>439</v>
      </c>
      <c r="D64" s="33" t="s">
        <v>55</v>
      </c>
      <c r="E64" s="33">
        <v>1356</v>
      </c>
      <c r="F64" s="35" t="s">
        <v>429</v>
      </c>
      <c r="G64" s="33">
        <f t="shared" si="4"/>
        <v>0</v>
      </c>
      <c r="H64" s="33"/>
      <c r="I64" s="35" t="s">
        <v>440</v>
      </c>
      <c r="J64" s="33" t="s">
        <v>55</v>
      </c>
      <c r="K64" s="33"/>
      <c r="L64" s="38"/>
      <c r="M64" s="33">
        <f t="shared" si="2"/>
        <v>0</v>
      </c>
      <c r="N64" s="33"/>
      <c r="O64" s="33"/>
      <c r="P64" s="41">
        <f t="shared" si="3"/>
        <v>0</v>
      </c>
      <c r="Q64" s="40"/>
      <c r="R64" s="44"/>
    </row>
    <row r="65" s="21" customFormat="1" ht="22.5" spans="1:18">
      <c r="A65" s="33">
        <v>59</v>
      </c>
      <c r="B65" s="35" t="s">
        <v>441</v>
      </c>
      <c r="C65" s="35" t="s">
        <v>442</v>
      </c>
      <c r="D65" s="33" t="s">
        <v>79</v>
      </c>
      <c r="E65" s="33">
        <v>65</v>
      </c>
      <c r="F65" s="35" t="s">
        <v>443</v>
      </c>
      <c r="G65" s="33">
        <f t="shared" si="4"/>
        <v>0</v>
      </c>
      <c r="H65" s="33"/>
      <c r="I65" s="35" t="s">
        <v>444</v>
      </c>
      <c r="J65" s="33" t="s">
        <v>79</v>
      </c>
      <c r="K65" s="33"/>
      <c r="L65" s="33"/>
      <c r="M65" s="33">
        <f t="shared" si="2"/>
        <v>0</v>
      </c>
      <c r="N65" s="33"/>
      <c r="O65" s="33"/>
      <c r="P65" s="41">
        <f t="shared" si="3"/>
        <v>0</v>
      </c>
      <c r="Q65" s="40"/>
      <c r="R65" s="44"/>
    </row>
    <row r="66" s="21" customFormat="1" ht="22.5" spans="1:18">
      <c r="A66" s="33">
        <v>60</v>
      </c>
      <c r="B66" s="35" t="s">
        <v>445</v>
      </c>
      <c r="C66" s="35" t="s">
        <v>446</v>
      </c>
      <c r="D66" s="33" t="s">
        <v>79</v>
      </c>
      <c r="E66" s="33">
        <v>450</v>
      </c>
      <c r="F66" s="35" t="s">
        <v>447</v>
      </c>
      <c r="G66" s="33">
        <f t="shared" si="4"/>
        <v>0</v>
      </c>
      <c r="H66" s="33"/>
      <c r="I66" s="35" t="s">
        <v>447</v>
      </c>
      <c r="J66" s="33" t="s">
        <v>79</v>
      </c>
      <c r="K66" s="33"/>
      <c r="L66" s="38"/>
      <c r="M66" s="33">
        <f t="shared" si="2"/>
        <v>0</v>
      </c>
      <c r="N66" s="33"/>
      <c r="O66" s="33"/>
      <c r="P66" s="41">
        <f t="shared" si="3"/>
        <v>0</v>
      </c>
      <c r="Q66" s="40"/>
      <c r="R66" s="44"/>
    </row>
    <row r="67" s="21" customFormat="1" ht="22.5" spans="1:18">
      <c r="A67" s="33">
        <v>61</v>
      </c>
      <c r="B67" s="35" t="s">
        <v>448</v>
      </c>
      <c r="C67" s="35" t="s">
        <v>449</v>
      </c>
      <c r="D67" s="33" t="s">
        <v>143</v>
      </c>
      <c r="E67" s="33">
        <v>101</v>
      </c>
      <c r="F67" s="35" t="s">
        <v>450</v>
      </c>
      <c r="G67" s="33">
        <f t="shared" si="4"/>
        <v>0</v>
      </c>
      <c r="H67" s="33"/>
      <c r="I67" s="35" t="s">
        <v>451</v>
      </c>
      <c r="J67" s="33" t="s">
        <v>143</v>
      </c>
      <c r="K67" s="33"/>
      <c r="L67" s="38"/>
      <c r="M67" s="33">
        <f t="shared" si="2"/>
        <v>0</v>
      </c>
      <c r="N67" s="33"/>
      <c r="O67" s="33"/>
      <c r="P67" s="41">
        <f t="shared" si="3"/>
        <v>0</v>
      </c>
      <c r="Q67" s="40"/>
      <c r="R67" s="44"/>
    </row>
    <row r="68" s="21" customFormat="1" ht="22.5" spans="1:18">
      <c r="A68" s="33">
        <v>62</v>
      </c>
      <c r="B68" s="35" t="s">
        <v>448</v>
      </c>
      <c r="C68" s="35" t="s">
        <v>452</v>
      </c>
      <c r="D68" s="33" t="s">
        <v>143</v>
      </c>
      <c r="E68" s="33">
        <v>56</v>
      </c>
      <c r="F68" s="35" t="s">
        <v>450</v>
      </c>
      <c r="G68" s="33">
        <f t="shared" si="4"/>
        <v>0</v>
      </c>
      <c r="H68" s="33"/>
      <c r="I68" s="35" t="s">
        <v>453</v>
      </c>
      <c r="J68" s="33" t="s">
        <v>143</v>
      </c>
      <c r="K68" s="33"/>
      <c r="L68" s="38"/>
      <c r="M68" s="33">
        <f t="shared" si="2"/>
        <v>0</v>
      </c>
      <c r="N68" s="33"/>
      <c r="O68" s="33"/>
      <c r="P68" s="41">
        <f t="shared" si="3"/>
        <v>0</v>
      </c>
      <c r="Q68" s="40"/>
      <c r="R68" s="44"/>
    </row>
    <row r="69" s="21" customFormat="1" ht="22.5" spans="1:18">
      <c r="A69" s="33">
        <v>63</v>
      </c>
      <c r="B69" s="35" t="s">
        <v>448</v>
      </c>
      <c r="C69" s="35" t="s">
        <v>454</v>
      </c>
      <c r="D69" s="33" t="s">
        <v>143</v>
      </c>
      <c r="E69" s="33">
        <v>28</v>
      </c>
      <c r="F69" s="35" t="s">
        <v>450</v>
      </c>
      <c r="G69" s="33">
        <f t="shared" si="4"/>
        <v>0</v>
      </c>
      <c r="H69" s="33"/>
      <c r="I69" s="35" t="s">
        <v>455</v>
      </c>
      <c r="J69" s="33" t="s">
        <v>143</v>
      </c>
      <c r="K69" s="33"/>
      <c r="L69" s="38"/>
      <c r="M69" s="33">
        <f t="shared" si="2"/>
        <v>0</v>
      </c>
      <c r="N69" s="33"/>
      <c r="O69" s="33"/>
      <c r="P69" s="41">
        <f t="shared" si="3"/>
        <v>0</v>
      </c>
      <c r="Q69" s="40"/>
      <c r="R69" s="44"/>
    </row>
    <row r="70" s="21" customFormat="1" ht="22.5" spans="1:18">
      <c r="A70" s="33">
        <v>64</v>
      </c>
      <c r="B70" s="35" t="s">
        <v>448</v>
      </c>
      <c r="C70" s="35" t="s">
        <v>456</v>
      </c>
      <c r="D70" s="33" t="s">
        <v>143</v>
      </c>
      <c r="E70" s="33">
        <v>19</v>
      </c>
      <c r="F70" s="35" t="s">
        <v>450</v>
      </c>
      <c r="G70" s="33">
        <f t="shared" si="4"/>
        <v>0</v>
      </c>
      <c r="H70" s="33"/>
      <c r="I70" s="35" t="s">
        <v>457</v>
      </c>
      <c r="J70" s="33" t="s">
        <v>143</v>
      </c>
      <c r="K70" s="33"/>
      <c r="L70" s="38"/>
      <c r="M70" s="33">
        <f t="shared" ref="M70:M75" si="5">L70*K70</f>
        <v>0</v>
      </c>
      <c r="N70" s="33"/>
      <c r="O70" s="33"/>
      <c r="P70" s="41">
        <f t="shared" si="3"/>
        <v>0</v>
      </c>
      <c r="Q70" s="40"/>
      <c r="R70" s="44"/>
    </row>
    <row r="71" s="21" customFormat="1" ht="22.5" spans="1:18">
      <c r="A71" s="33">
        <v>65</v>
      </c>
      <c r="B71" s="35" t="s">
        <v>448</v>
      </c>
      <c r="C71" s="35" t="s">
        <v>458</v>
      </c>
      <c r="D71" s="33" t="s">
        <v>55</v>
      </c>
      <c r="E71" s="33">
        <v>125</v>
      </c>
      <c r="F71" s="35" t="s">
        <v>450</v>
      </c>
      <c r="G71" s="33">
        <f t="shared" ref="G71:G108" si="6">H71+M71+N71+O71</f>
        <v>0</v>
      </c>
      <c r="H71" s="33"/>
      <c r="I71" s="35" t="s">
        <v>459</v>
      </c>
      <c r="J71" s="33" t="s">
        <v>55</v>
      </c>
      <c r="K71" s="33"/>
      <c r="L71" s="38"/>
      <c r="M71" s="33">
        <f t="shared" si="5"/>
        <v>0</v>
      </c>
      <c r="N71" s="33"/>
      <c r="O71" s="33"/>
      <c r="P71" s="41">
        <f t="shared" si="3"/>
        <v>0</v>
      </c>
      <c r="Q71" s="40"/>
      <c r="R71" s="44"/>
    </row>
    <row r="72" s="21" customFormat="1" ht="22.5" spans="1:18">
      <c r="A72" s="33">
        <v>66</v>
      </c>
      <c r="B72" s="35" t="s">
        <v>448</v>
      </c>
      <c r="C72" s="35" t="s">
        <v>460</v>
      </c>
      <c r="D72" s="33" t="s">
        <v>143</v>
      </c>
      <c r="E72" s="33">
        <v>35</v>
      </c>
      <c r="F72" s="35" t="s">
        <v>450</v>
      </c>
      <c r="G72" s="33">
        <f t="shared" si="6"/>
        <v>0</v>
      </c>
      <c r="H72" s="33"/>
      <c r="I72" s="35" t="s">
        <v>461</v>
      </c>
      <c r="J72" s="33" t="s">
        <v>143</v>
      </c>
      <c r="K72" s="33"/>
      <c r="L72" s="38"/>
      <c r="M72" s="33">
        <f t="shared" si="5"/>
        <v>0</v>
      </c>
      <c r="N72" s="33"/>
      <c r="O72" s="33"/>
      <c r="P72" s="41">
        <f t="shared" si="3"/>
        <v>0</v>
      </c>
      <c r="Q72" s="40"/>
      <c r="R72" s="44"/>
    </row>
    <row r="73" s="21" customFormat="1" ht="22.5" spans="1:18">
      <c r="A73" s="33">
        <v>67</v>
      </c>
      <c r="B73" s="35" t="s">
        <v>448</v>
      </c>
      <c r="C73" s="35" t="s">
        <v>462</v>
      </c>
      <c r="D73" s="33" t="s">
        <v>143</v>
      </c>
      <c r="E73" s="33">
        <v>5</v>
      </c>
      <c r="F73" s="35" t="s">
        <v>450</v>
      </c>
      <c r="G73" s="33">
        <f t="shared" si="6"/>
        <v>0</v>
      </c>
      <c r="H73" s="33"/>
      <c r="I73" s="35" t="s">
        <v>463</v>
      </c>
      <c r="J73" s="33" t="s">
        <v>143</v>
      </c>
      <c r="K73" s="33"/>
      <c r="L73" s="38"/>
      <c r="M73" s="33">
        <f t="shared" si="5"/>
        <v>0</v>
      </c>
      <c r="N73" s="33"/>
      <c r="O73" s="33"/>
      <c r="P73" s="41">
        <f t="shared" ref="P73:P108" si="7">G73*E73</f>
        <v>0</v>
      </c>
      <c r="Q73" s="40"/>
      <c r="R73" s="44"/>
    </row>
    <row r="74" s="21" customFormat="1" ht="22.5" spans="1:18">
      <c r="A74" s="33">
        <v>68</v>
      </c>
      <c r="B74" s="35" t="s">
        <v>448</v>
      </c>
      <c r="C74" s="35" t="s">
        <v>464</v>
      </c>
      <c r="D74" s="33" t="s">
        <v>143</v>
      </c>
      <c r="E74" s="33">
        <v>25</v>
      </c>
      <c r="F74" s="35" t="s">
        <v>450</v>
      </c>
      <c r="G74" s="33">
        <f t="shared" si="6"/>
        <v>0</v>
      </c>
      <c r="H74" s="33"/>
      <c r="I74" s="35" t="s">
        <v>465</v>
      </c>
      <c r="J74" s="33" t="s">
        <v>143</v>
      </c>
      <c r="K74" s="33"/>
      <c r="L74" s="38"/>
      <c r="M74" s="33">
        <f t="shared" si="5"/>
        <v>0</v>
      </c>
      <c r="N74" s="33"/>
      <c r="O74" s="33"/>
      <c r="P74" s="41">
        <f t="shared" si="7"/>
        <v>0</v>
      </c>
      <c r="Q74" s="40"/>
      <c r="R74" s="44"/>
    </row>
    <row r="75" s="21" customFormat="1" ht="22.5" spans="1:18">
      <c r="A75" s="33">
        <v>69</v>
      </c>
      <c r="B75" s="35" t="s">
        <v>448</v>
      </c>
      <c r="C75" s="35" t="s">
        <v>466</v>
      </c>
      <c r="D75" s="33" t="s">
        <v>143</v>
      </c>
      <c r="E75" s="33">
        <v>125</v>
      </c>
      <c r="F75" s="35" t="s">
        <v>450</v>
      </c>
      <c r="G75" s="33">
        <f t="shared" si="6"/>
        <v>0</v>
      </c>
      <c r="H75" s="38"/>
      <c r="I75" s="35" t="s">
        <v>467</v>
      </c>
      <c r="J75" s="33" t="s">
        <v>143</v>
      </c>
      <c r="K75" s="33"/>
      <c r="L75" s="38"/>
      <c r="M75" s="33">
        <f t="shared" si="5"/>
        <v>0</v>
      </c>
      <c r="N75" s="33"/>
      <c r="O75" s="33"/>
      <c r="P75" s="41">
        <f t="shared" si="7"/>
        <v>0</v>
      </c>
      <c r="Q75" s="40"/>
      <c r="R75" s="44"/>
    </row>
    <row r="76" s="21" customFormat="1" ht="12" spans="1:18">
      <c r="A76" s="33">
        <v>70</v>
      </c>
      <c r="B76" s="35" t="s">
        <v>468</v>
      </c>
      <c r="C76" s="35" t="s">
        <v>469</v>
      </c>
      <c r="D76" s="33" t="s">
        <v>79</v>
      </c>
      <c r="E76" s="33">
        <v>35</v>
      </c>
      <c r="F76" s="35" t="s">
        <v>470</v>
      </c>
      <c r="G76" s="33">
        <f t="shared" si="6"/>
        <v>0</v>
      </c>
      <c r="H76" s="38"/>
      <c r="I76" s="35" t="s">
        <v>471</v>
      </c>
      <c r="J76" s="33" t="s">
        <v>79</v>
      </c>
      <c r="K76" s="33"/>
      <c r="L76" s="43"/>
      <c r="M76" s="33">
        <f t="shared" ref="M76:M82" si="8">H76*K76</f>
        <v>0</v>
      </c>
      <c r="N76" s="33"/>
      <c r="O76" s="33"/>
      <c r="P76" s="41">
        <f t="shared" si="7"/>
        <v>0</v>
      </c>
      <c r="Q76" s="40"/>
      <c r="R76" s="44"/>
    </row>
    <row r="77" s="21" customFormat="1" ht="12" spans="1:18">
      <c r="A77" s="33">
        <v>71</v>
      </c>
      <c r="B77" s="35" t="s">
        <v>468</v>
      </c>
      <c r="C77" s="35" t="s">
        <v>472</v>
      </c>
      <c r="D77" s="33" t="s">
        <v>79</v>
      </c>
      <c r="E77" s="33">
        <v>18</v>
      </c>
      <c r="F77" s="35" t="s">
        <v>470</v>
      </c>
      <c r="G77" s="33">
        <f t="shared" si="6"/>
        <v>0</v>
      </c>
      <c r="H77" s="38"/>
      <c r="I77" s="35" t="s">
        <v>473</v>
      </c>
      <c r="J77" s="33" t="s">
        <v>79</v>
      </c>
      <c r="K77" s="33"/>
      <c r="L77" s="43"/>
      <c r="M77" s="33">
        <f t="shared" si="8"/>
        <v>0</v>
      </c>
      <c r="N77" s="33"/>
      <c r="O77" s="33"/>
      <c r="P77" s="41">
        <f t="shared" si="7"/>
        <v>0</v>
      </c>
      <c r="Q77" s="40"/>
      <c r="R77" s="44"/>
    </row>
    <row r="78" s="21" customFormat="1" ht="12" spans="1:18">
      <c r="A78" s="33">
        <v>72</v>
      </c>
      <c r="B78" s="35" t="s">
        <v>468</v>
      </c>
      <c r="C78" s="35" t="s">
        <v>474</v>
      </c>
      <c r="D78" s="33" t="s">
        <v>79</v>
      </c>
      <c r="E78" s="33">
        <v>15</v>
      </c>
      <c r="F78" s="35" t="s">
        <v>470</v>
      </c>
      <c r="G78" s="33">
        <f t="shared" si="6"/>
        <v>0</v>
      </c>
      <c r="H78" s="38"/>
      <c r="I78" s="35" t="s">
        <v>475</v>
      </c>
      <c r="J78" s="33" t="s">
        <v>79</v>
      </c>
      <c r="K78" s="33"/>
      <c r="L78" s="43"/>
      <c r="M78" s="33">
        <f t="shared" si="8"/>
        <v>0</v>
      </c>
      <c r="N78" s="33"/>
      <c r="O78" s="33"/>
      <c r="P78" s="41">
        <f t="shared" si="7"/>
        <v>0</v>
      </c>
      <c r="Q78" s="40"/>
      <c r="R78" s="44"/>
    </row>
    <row r="79" s="21" customFormat="1" ht="12" spans="1:18">
      <c r="A79" s="33">
        <v>73</v>
      </c>
      <c r="B79" s="35" t="s">
        <v>468</v>
      </c>
      <c r="C79" s="35" t="s">
        <v>476</v>
      </c>
      <c r="D79" s="33" t="s">
        <v>79</v>
      </c>
      <c r="E79" s="33">
        <v>35</v>
      </c>
      <c r="F79" s="35" t="s">
        <v>470</v>
      </c>
      <c r="G79" s="33">
        <f t="shared" si="6"/>
        <v>0</v>
      </c>
      <c r="H79" s="38"/>
      <c r="I79" s="35" t="s">
        <v>477</v>
      </c>
      <c r="J79" s="33" t="s">
        <v>79</v>
      </c>
      <c r="K79" s="33"/>
      <c r="L79" s="43"/>
      <c r="M79" s="33">
        <f t="shared" si="8"/>
        <v>0</v>
      </c>
      <c r="N79" s="33"/>
      <c r="O79" s="33"/>
      <c r="P79" s="41">
        <f t="shared" si="7"/>
        <v>0</v>
      </c>
      <c r="Q79" s="40"/>
      <c r="R79" s="44"/>
    </row>
    <row r="80" s="21" customFormat="1" ht="22.5" spans="1:18">
      <c r="A80" s="33">
        <v>74</v>
      </c>
      <c r="B80" s="35" t="s">
        <v>468</v>
      </c>
      <c r="C80" s="35" t="s">
        <v>478</v>
      </c>
      <c r="D80" s="33" t="s">
        <v>79</v>
      </c>
      <c r="E80" s="33">
        <v>33</v>
      </c>
      <c r="F80" s="35" t="s">
        <v>479</v>
      </c>
      <c r="G80" s="33">
        <f t="shared" si="6"/>
        <v>0</v>
      </c>
      <c r="H80" s="38"/>
      <c r="I80" s="35" t="s">
        <v>480</v>
      </c>
      <c r="J80" s="33" t="s">
        <v>79</v>
      </c>
      <c r="K80" s="33"/>
      <c r="L80" s="43"/>
      <c r="M80" s="33">
        <f t="shared" si="8"/>
        <v>0</v>
      </c>
      <c r="N80" s="33"/>
      <c r="O80" s="33"/>
      <c r="P80" s="41">
        <f t="shared" si="7"/>
        <v>0</v>
      </c>
      <c r="Q80" s="40"/>
      <c r="R80" s="44"/>
    </row>
    <row r="81" s="21" customFormat="1" ht="22.5" spans="1:18">
      <c r="A81" s="33">
        <v>75</v>
      </c>
      <c r="B81" s="35" t="s">
        <v>468</v>
      </c>
      <c r="C81" s="35" t="s">
        <v>481</v>
      </c>
      <c r="D81" s="33" t="s">
        <v>79</v>
      </c>
      <c r="E81" s="33">
        <v>58</v>
      </c>
      <c r="F81" s="35" t="s">
        <v>479</v>
      </c>
      <c r="G81" s="33">
        <f t="shared" si="6"/>
        <v>0</v>
      </c>
      <c r="H81" s="38"/>
      <c r="I81" s="35" t="s">
        <v>482</v>
      </c>
      <c r="J81" s="33" t="s">
        <v>79</v>
      </c>
      <c r="K81" s="33"/>
      <c r="L81" s="43"/>
      <c r="M81" s="33">
        <f t="shared" si="8"/>
        <v>0</v>
      </c>
      <c r="N81" s="33"/>
      <c r="O81" s="33"/>
      <c r="P81" s="41">
        <f t="shared" si="7"/>
        <v>0</v>
      </c>
      <c r="Q81" s="40"/>
      <c r="R81" s="44"/>
    </row>
    <row r="82" s="21" customFormat="1" ht="12" spans="1:18">
      <c r="A82" s="33">
        <v>76</v>
      </c>
      <c r="B82" s="35" t="s">
        <v>468</v>
      </c>
      <c r="C82" s="35" t="s">
        <v>483</v>
      </c>
      <c r="D82" s="33" t="s">
        <v>79</v>
      </c>
      <c r="E82" s="33">
        <v>12</v>
      </c>
      <c r="F82" s="35" t="s">
        <v>484</v>
      </c>
      <c r="G82" s="33">
        <f t="shared" si="6"/>
        <v>0</v>
      </c>
      <c r="H82" s="38"/>
      <c r="I82" s="35" t="s">
        <v>484</v>
      </c>
      <c r="J82" s="33" t="s">
        <v>79</v>
      </c>
      <c r="K82" s="33"/>
      <c r="L82" s="43"/>
      <c r="M82" s="33">
        <f t="shared" si="8"/>
        <v>0</v>
      </c>
      <c r="N82" s="33"/>
      <c r="O82" s="33"/>
      <c r="P82" s="41">
        <f t="shared" si="7"/>
        <v>0</v>
      </c>
      <c r="Q82" s="40"/>
      <c r="R82" s="44"/>
    </row>
    <row r="83" s="21" customFormat="1" ht="22.5" spans="1:18">
      <c r="A83" s="33">
        <v>77</v>
      </c>
      <c r="B83" s="34" t="s">
        <v>485</v>
      </c>
      <c r="C83" s="35"/>
      <c r="D83" s="33"/>
      <c r="E83" s="33"/>
      <c r="F83" s="35"/>
      <c r="G83" s="33">
        <f t="shared" si="6"/>
        <v>0</v>
      </c>
      <c r="H83" s="38"/>
      <c r="I83" s="35"/>
      <c r="J83" s="33"/>
      <c r="K83" s="40"/>
      <c r="L83" s="38"/>
      <c r="M83" s="33">
        <f t="shared" ref="M83:M97" si="9">L83*K83</f>
        <v>0</v>
      </c>
      <c r="N83" s="33"/>
      <c r="O83" s="33"/>
      <c r="P83" s="41">
        <f t="shared" si="7"/>
        <v>0</v>
      </c>
      <c r="Q83" s="40"/>
      <c r="R83" s="44"/>
    </row>
    <row r="84" s="21" customFormat="1" ht="12" spans="1:18">
      <c r="A84" s="33">
        <v>78</v>
      </c>
      <c r="B84" s="35" t="s">
        <v>486</v>
      </c>
      <c r="C84" s="35" t="s">
        <v>487</v>
      </c>
      <c r="D84" s="33" t="s">
        <v>79</v>
      </c>
      <c r="E84" s="33">
        <v>3</v>
      </c>
      <c r="F84" s="35" t="s">
        <v>488</v>
      </c>
      <c r="G84" s="33">
        <f t="shared" si="6"/>
        <v>0</v>
      </c>
      <c r="H84" s="33"/>
      <c r="I84" s="35" t="s">
        <v>488</v>
      </c>
      <c r="J84" s="33" t="s">
        <v>79</v>
      </c>
      <c r="K84" s="33"/>
      <c r="L84" s="38"/>
      <c r="M84" s="33">
        <f t="shared" si="9"/>
        <v>0</v>
      </c>
      <c r="N84" s="33"/>
      <c r="O84" s="33"/>
      <c r="P84" s="41">
        <f t="shared" si="7"/>
        <v>0</v>
      </c>
      <c r="Q84" s="40"/>
      <c r="R84" s="44"/>
    </row>
    <row r="85" s="21" customFormat="1" ht="22.5" spans="1:18">
      <c r="A85" s="33">
        <v>79</v>
      </c>
      <c r="B85" s="35" t="s">
        <v>427</v>
      </c>
      <c r="C85" s="35" t="s">
        <v>489</v>
      </c>
      <c r="D85" s="33" t="s">
        <v>55</v>
      </c>
      <c r="E85" s="33">
        <v>325</v>
      </c>
      <c r="F85" s="35" t="s">
        <v>490</v>
      </c>
      <c r="G85" s="33">
        <f t="shared" si="6"/>
        <v>0</v>
      </c>
      <c r="H85" s="33"/>
      <c r="I85" s="35" t="s">
        <v>491</v>
      </c>
      <c r="J85" s="33" t="s">
        <v>55</v>
      </c>
      <c r="K85" s="33"/>
      <c r="L85" s="38"/>
      <c r="M85" s="33">
        <f t="shared" si="9"/>
        <v>0</v>
      </c>
      <c r="N85" s="33"/>
      <c r="O85" s="33"/>
      <c r="P85" s="41">
        <f t="shared" si="7"/>
        <v>0</v>
      </c>
      <c r="Q85" s="40"/>
      <c r="R85" s="44"/>
    </row>
    <row r="86" s="21" customFormat="1" ht="22.5" spans="1:18">
      <c r="A86" s="33">
        <v>80</v>
      </c>
      <c r="B86" s="35" t="s">
        <v>427</v>
      </c>
      <c r="C86" s="35" t="s">
        <v>492</v>
      </c>
      <c r="D86" s="33" t="s">
        <v>55</v>
      </c>
      <c r="E86" s="33">
        <v>898</v>
      </c>
      <c r="F86" s="35" t="s">
        <v>493</v>
      </c>
      <c r="G86" s="33">
        <f t="shared" si="6"/>
        <v>0</v>
      </c>
      <c r="H86" s="33"/>
      <c r="I86" s="35" t="s">
        <v>494</v>
      </c>
      <c r="J86" s="33" t="s">
        <v>55</v>
      </c>
      <c r="K86" s="33"/>
      <c r="L86" s="38"/>
      <c r="M86" s="33">
        <f t="shared" si="9"/>
        <v>0</v>
      </c>
      <c r="N86" s="33"/>
      <c r="O86" s="33"/>
      <c r="P86" s="41">
        <f t="shared" si="7"/>
        <v>0</v>
      </c>
      <c r="Q86" s="40"/>
      <c r="R86" s="44"/>
    </row>
    <row r="87" s="21" customFormat="1" ht="22.5" spans="1:18">
      <c r="A87" s="33">
        <v>81</v>
      </c>
      <c r="B87" s="35" t="s">
        <v>468</v>
      </c>
      <c r="C87" s="35" t="s">
        <v>495</v>
      </c>
      <c r="D87" s="33" t="s">
        <v>79</v>
      </c>
      <c r="E87" s="33">
        <v>35</v>
      </c>
      <c r="F87" s="35" t="s">
        <v>479</v>
      </c>
      <c r="G87" s="33">
        <f t="shared" si="6"/>
        <v>0</v>
      </c>
      <c r="H87" s="33"/>
      <c r="I87" s="35" t="s">
        <v>496</v>
      </c>
      <c r="J87" s="33" t="s">
        <v>79</v>
      </c>
      <c r="K87" s="33"/>
      <c r="L87" s="38"/>
      <c r="M87" s="33">
        <f t="shared" si="9"/>
        <v>0</v>
      </c>
      <c r="N87" s="33"/>
      <c r="O87" s="33"/>
      <c r="P87" s="41">
        <f t="shared" si="7"/>
        <v>0</v>
      </c>
      <c r="Q87" s="40"/>
      <c r="R87" s="44"/>
    </row>
    <row r="88" s="21" customFormat="1" ht="22.5" spans="1:18">
      <c r="A88" s="33">
        <v>82</v>
      </c>
      <c r="B88" s="35" t="s">
        <v>468</v>
      </c>
      <c r="C88" s="35" t="s">
        <v>497</v>
      </c>
      <c r="D88" s="33" t="s">
        <v>79</v>
      </c>
      <c r="E88" s="33">
        <v>5</v>
      </c>
      <c r="F88" s="35" t="s">
        <v>479</v>
      </c>
      <c r="G88" s="33">
        <f t="shared" si="6"/>
        <v>0</v>
      </c>
      <c r="H88" s="33"/>
      <c r="I88" s="35" t="s">
        <v>498</v>
      </c>
      <c r="J88" s="33" t="s">
        <v>79</v>
      </c>
      <c r="K88" s="33"/>
      <c r="L88" s="38"/>
      <c r="M88" s="33">
        <f t="shared" si="9"/>
        <v>0</v>
      </c>
      <c r="N88" s="33"/>
      <c r="O88" s="33"/>
      <c r="P88" s="41">
        <f t="shared" si="7"/>
        <v>0</v>
      </c>
      <c r="Q88" s="40"/>
      <c r="R88" s="44"/>
    </row>
    <row r="89" s="21" customFormat="1" ht="22.5" spans="1:18">
      <c r="A89" s="33">
        <v>83</v>
      </c>
      <c r="B89" s="35" t="s">
        <v>468</v>
      </c>
      <c r="C89" s="35" t="s">
        <v>499</v>
      </c>
      <c r="D89" s="33" t="s">
        <v>79</v>
      </c>
      <c r="E89" s="33">
        <v>5</v>
      </c>
      <c r="F89" s="35" t="s">
        <v>479</v>
      </c>
      <c r="G89" s="33">
        <f t="shared" si="6"/>
        <v>0</v>
      </c>
      <c r="H89" s="33"/>
      <c r="I89" s="35" t="s">
        <v>498</v>
      </c>
      <c r="J89" s="33" t="s">
        <v>79</v>
      </c>
      <c r="K89" s="33"/>
      <c r="L89" s="38"/>
      <c r="M89" s="33">
        <f t="shared" si="9"/>
        <v>0</v>
      </c>
      <c r="N89" s="33"/>
      <c r="O89" s="33"/>
      <c r="P89" s="41">
        <f t="shared" si="7"/>
        <v>0</v>
      </c>
      <c r="Q89" s="40"/>
      <c r="R89" s="44"/>
    </row>
    <row r="90" s="21" customFormat="1" ht="22.5" spans="1:18">
      <c r="A90" s="33">
        <v>84</v>
      </c>
      <c r="B90" s="34" t="s">
        <v>500</v>
      </c>
      <c r="C90" s="35"/>
      <c r="D90" s="33"/>
      <c r="E90" s="33"/>
      <c r="F90" s="35"/>
      <c r="G90" s="33"/>
      <c r="H90" s="33"/>
      <c r="I90" s="35"/>
      <c r="J90" s="33"/>
      <c r="K90" s="40"/>
      <c r="L90" s="38"/>
      <c r="M90" s="33">
        <f t="shared" si="9"/>
        <v>0</v>
      </c>
      <c r="N90" s="33"/>
      <c r="O90" s="33"/>
      <c r="P90" s="41">
        <f t="shared" si="7"/>
        <v>0</v>
      </c>
      <c r="Q90" s="40"/>
      <c r="R90" s="44"/>
    </row>
    <row r="91" s="21" customFormat="1" ht="45" spans="1:18">
      <c r="A91" s="33">
        <v>85</v>
      </c>
      <c r="B91" s="35" t="s">
        <v>501</v>
      </c>
      <c r="C91" s="35" t="s">
        <v>502</v>
      </c>
      <c r="D91" s="33" t="s">
        <v>55</v>
      </c>
      <c r="E91" s="33">
        <v>320</v>
      </c>
      <c r="F91" s="35" t="s">
        <v>503</v>
      </c>
      <c r="G91" s="33">
        <f t="shared" si="6"/>
        <v>0</v>
      </c>
      <c r="H91" s="38"/>
      <c r="I91" s="35" t="s">
        <v>504</v>
      </c>
      <c r="J91" s="33" t="s">
        <v>55</v>
      </c>
      <c r="K91" s="40"/>
      <c r="L91" s="38"/>
      <c r="M91" s="33">
        <f t="shared" si="9"/>
        <v>0</v>
      </c>
      <c r="N91" s="33"/>
      <c r="O91" s="33"/>
      <c r="P91" s="41">
        <f t="shared" si="7"/>
        <v>0</v>
      </c>
      <c r="Q91" s="40"/>
      <c r="R91" s="69"/>
    </row>
    <row r="92" s="21" customFormat="1" ht="45" spans="1:18">
      <c r="A92" s="33">
        <v>86</v>
      </c>
      <c r="B92" s="35" t="s">
        <v>501</v>
      </c>
      <c r="C92" s="35" t="s">
        <v>505</v>
      </c>
      <c r="D92" s="33" t="s">
        <v>55</v>
      </c>
      <c r="E92" s="33">
        <v>160</v>
      </c>
      <c r="F92" s="35" t="s">
        <v>503</v>
      </c>
      <c r="G92" s="33">
        <f t="shared" si="6"/>
        <v>0</v>
      </c>
      <c r="H92" s="38"/>
      <c r="I92" s="35" t="s">
        <v>506</v>
      </c>
      <c r="J92" s="33" t="s">
        <v>55</v>
      </c>
      <c r="K92" s="40"/>
      <c r="L92" s="38"/>
      <c r="M92" s="33">
        <f t="shared" si="9"/>
        <v>0</v>
      </c>
      <c r="N92" s="33"/>
      <c r="O92" s="33"/>
      <c r="P92" s="41">
        <f t="shared" si="7"/>
        <v>0</v>
      </c>
      <c r="Q92" s="40"/>
      <c r="R92" s="69"/>
    </row>
    <row r="93" s="21" customFormat="1" ht="45" spans="1:18">
      <c r="A93" s="33">
        <v>87</v>
      </c>
      <c r="B93" s="35" t="s">
        <v>501</v>
      </c>
      <c r="C93" s="35" t="s">
        <v>507</v>
      </c>
      <c r="D93" s="33" t="s">
        <v>55</v>
      </c>
      <c r="E93" s="33">
        <v>120</v>
      </c>
      <c r="F93" s="35" t="s">
        <v>503</v>
      </c>
      <c r="G93" s="33">
        <f t="shared" si="6"/>
        <v>0</v>
      </c>
      <c r="H93" s="38"/>
      <c r="I93" s="35" t="s">
        <v>508</v>
      </c>
      <c r="J93" s="33" t="s">
        <v>55</v>
      </c>
      <c r="K93" s="40"/>
      <c r="L93" s="38"/>
      <c r="M93" s="33">
        <f t="shared" si="9"/>
        <v>0</v>
      </c>
      <c r="N93" s="33"/>
      <c r="O93" s="33"/>
      <c r="P93" s="41">
        <f t="shared" si="7"/>
        <v>0</v>
      </c>
      <c r="Q93" s="40"/>
      <c r="R93" s="69"/>
    </row>
    <row r="94" s="21" customFormat="1" ht="56.25" spans="1:18">
      <c r="A94" s="33">
        <v>88</v>
      </c>
      <c r="B94" s="35" t="s">
        <v>501</v>
      </c>
      <c r="C94" s="35" t="s">
        <v>509</v>
      </c>
      <c r="D94" s="33" t="s">
        <v>55</v>
      </c>
      <c r="E94" s="33">
        <v>120</v>
      </c>
      <c r="F94" s="35" t="s">
        <v>510</v>
      </c>
      <c r="G94" s="33">
        <f t="shared" si="6"/>
        <v>0</v>
      </c>
      <c r="H94" s="38"/>
      <c r="I94" s="35" t="s">
        <v>511</v>
      </c>
      <c r="J94" s="33" t="s">
        <v>55</v>
      </c>
      <c r="K94" s="40"/>
      <c r="L94" s="38"/>
      <c r="M94" s="33">
        <f t="shared" si="9"/>
        <v>0</v>
      </c>
      <c r="N94" s="33"/>
      <c r="O94" s="33"/>
      <c r="P94" s="41">
        <f t="shared" si="7"/>
        <v>0</v>
      </c>
      <c r="Q94" s="40"/>
      <c r="R94" s="69"/>
    </row>
    <row r="95" s="21" customFormat="1" ht="56.25" spans="1:18">
      <c r="A95" s="33">
        <v>89</v>
      </c>
      <c r="B95" s="35" t="s">
        <v>501</v>
      </c>
      <c r="C95" s="35" t="s">
        <v>512</v>
      </c>
      <c r="D95" s="33" t="s">
        <v>55</v>
      </c>
      <c r="E95" s="33">
        <v>250</v>
      </c>
      <c r="F95" s="35" t="s">
        <v>510</v>
      </c>
      <c r="G95" s="33">
        <f t="shared" si="6"/>
        <v>0</v>
      </c>
      <c r="H95" s="38"/>
      <c r="I95" s="35" t="s">
        <v>513</v>
      </c>
      <c r="J95" s="33" t="s">
        <v>55</v>
      </c>
      <c r="K95" s="40"/>
      <c r="L95" s="38"/>
      <c r="M95" s="33">
        <f t="shared" si="9"/>
        <v>0</v>
      </c>
      <c r="N95" s="33"/>
      <c r="O95" s="33"/>
      <c r="P95" s="41">
        <f t="shared" si="7"/>
        <v>0</v>
      </c>
      <c r="Q95" s="40"/>
      <c r="R95" s="69"/>
    </row>
    <row r="96" s="21" customFormat="1" ht="56.25" spans="1:18">
      <c r="A96" s="33">
        <v>90</v>
      </c>
      <c r="B96" s="35" t="s">
        <v>501</v>
      </c>
      <c r="C96" s="35" t="s">
        <v>514</v>
      </c>
      <c r="D96" s="33" t="s">
        <v>55</v>
      </c>
      <c r="E96" s="33">
        <v>420</v>
      </c>
      <c r="F96" s="35" t="s">
        <v>510</v>
      </c>
      <c r="G96" s="33">
        <f t="shared" si="6"/>
        <v>0</v>
      </c>
      <c r="H96" s="38"/>
      <c r="I96" s="35" t="s">
        <v>515</v>
      </c>
      <c r="J96" s="33" t="s">
        <v>55</v>
      </c>
      <c r="K96" s="40"/>
      <c r="L96" s="38"/>
      <c r="M96" s="33">
        <f t="shared" si="9"/>
        <v>0</v>
      </c>
      <c r="N96" s="33"/>
      <c r="O96" s="33"/>
      <c r="P96" s="41">
        <f t="shared" si="7"/>
        <v>0</v>
      </c>
      <c r="Q96" s="40"/>
      <c r="R96" s="69"/>
    </row>
    <row r="97" s="21" customFormat="1" ht="45" spans="1:18">
      <c r="A97" s="33">
        <v>91</v>
      </c>
      <c r="B97" s="35" t="s">
        <v>516</v>
      </c>
      <c r="C97" s="35" t="s">
        <v>517</v>
      </c>
      <c r="D97" s="33" t="s">
        <v>518</v>
      </c>
      <c r="E97" s="33">
        <v>4</v>
      </c>
      <c r="F97" s="35" t="s">
        <v>519</v>
      </c>
      <c r="G97" s="33">
        <f t="shared" si="6"/>
        <v>0</v>
      </c>
      <c r="H97" s="33"/>
      <c r="I97" s="35" t="s">
        <v>520</v>
      </c>
      <c r="J97" s="33" t="s">
        <v>518</v>
      </c>
      <c r="K97" s="40"/>
      <c r="L97" s="42">
        <v>500</v>
      </c>
      <c r="M97" s="33">
        <f t="shared" ref="M97:M108" si="10">L97*K97</f>
        <v>0</v>
      </c>
      <c r="N97" s="33"/>
      <c r="O97" s="33"/>
      <c r="P97" s="41">
        <f t="shared" si="7"/>
        <v>0</v>
      </c>
      <c r="Q97" s="35" t="s">
        <v>521</v>
      </c>
      <c r="R97" s="44"/>
    </row>
    <row r="98" s="21" customFormat="1" ht="31" customHeight="1" spans="1:18">
      <c r="A98" s="33">
        <v>92</v>
      </c>
      <c r="B98" s="35" t="s">
        <v>522</v>
      </c>
      <c r="C98" s="35" t="s">
        <v>523</v>
      </c>
      <c r="D98" s="33" t="s">
        <v>143</v>
      </c>
      <c r="E98" s="33">
        <v>4</v>
      </c>
      <c r="F98" s="35" t="s">
        <v>524</v>
      </c>
      <c r="G98" s="33">
        <f t="shared" si="6"/>
        <v>0</v>
      </c>
      <c r="H98" s="33"/>
      <c r="I98" s="35" t="s">
        <v>525</v>
      </c>
      <c r="J98" s="33" t="s">
        <v>143</v>
      </c>
      <c r="K98" s="40"/>
      <c r="L98" s="42">
        <v>200</v>
      </c>
      <c r="M98" s="33">
        <f t="shared" si="10"/>
        <v>0</v>
      </c>
      <c r="N98" s="33"/>
      <c r="O98" s="33"/>
      <c r="P98" s="41">
        <f t="shared" si="7"/>
        <v>0</v>
      </c>
      <c r="Q98" s="35" t="s">
        <v>526</v>
      </c>
      <c r="R98" s="44"/>
    </row>
    <row r="99" s="21" customFormat="1" ht="45" spans="1:18">
      <c r="A99" s="33">
        <v>93</v>
      </c>
      <c r="B99" s="35" t="s">
        <v>516</v>
      </c>
      <c r="C99" s="35" t="s">
        <v>527</v>
      </c>
      <c r="D99" s="33" t="s">
        <v>518</v>
      </c>
      <c r="E99" s="33">
        <v>12</v>
      </c>
      <c r="F99" s="35" t="s">
        <v>516</v>
      </c>
      <c r="G99" s="33">
        <f t="shared" si="6"/>
        <v>0</v>
      </c>
      <c r="H99" s="33"/>
      <c r="I99" s="35" t="s">
        <v>528</v>
      </c>
      <c r="J99" s="33" t="s">
        <v>518</v>
      </c>
      <c r="K99" s="40"/>
      <c r="L99" s="42">
        <v>550</v>
      </c>
      <c r="M99" s="33">
        <f t="shared" si="10"/>
        <v>0</v>
      </c>
      <c r="N99" s="33"/>
      <c r="O99" s="33"/>
      <c r="P99" s="41">
        <f t="shared" si="7"/>
        <v>0</v>
      </c>
      <c r="Q99" s="35" t="s">
        <v>529</v>
      </c>
      <c r="R99" s="44"/>
    </row>
    <row r="100" s="21" customFormat="1" ht="25" customHeight="1" spans="1:18">
      <c r="A100" s="33">
        <v>94</v>
      </c>
      <c r="B100" s="35" t="s">
        <v>522</v>
      </c>
      <c r="C100" s="35" t="s">
        <v>530</v>
      </c>
      <c r="D100" s="33" t="s">
        <v>143</v>
      </c>
      <c r="E100" s="33">
        <v>12</v>
      </c>
      <c r="F100" s="35" t="s">
        <v>531</v>
      </c>
      <c r="G100" s="33">
        <f t="shared" si="6"/>
        <v>0</v>
      </c>
      <c r="H100" s="33"/>
      <c r="I100" s="35" t="s">
        <v>531</v>
      </c>
      <c r="J100" s="33" t="s">
        <v>143</v>
      </c>
      <c r="K100" s="40"/>
      <c r="L100" s="42">
        <v>350</v>
      </c>
      <c r="M100" s="33">
        <f t="shared" si="10"/>
        <v>0</v>
      </c>
      <c r="N100" s="33"/>
      <c r="O100" s="33"/>
      <c r="P100" s="41">
        <f t="shared" si="7"/>
        <v>0</v>
      </c>
      <c r="Q100" s="35" t="s">
        <v>532</v>
      </c>
      <c r="R100" s="44"/>
    </row>
    <row r="101" s="21" customFormat="1" ht="22.5" spans="1:18">
      <c r="A101" s="33">
        <v>95</v>
      </c>
      <c r="B101" s="35" t="s">
        <v>533</v>
      </c>
      <c r="C101" s="35" t="s">
        <v>534</v>
      </c>
      <c r="D101" s="33" t="s">
        <v>518</v>
      </c>
      <c r="E101" s="33">
        <v>43</v>
      </c>
      <c r="F101" s="35" t="s">
        <v>535</v>
      </c>
      <c r="G101" s="33">
        <f t="shared" si="6"/>
        <v>0</v>
      </c>
      <c r="H101" s="33"/>
      <c r="I101" s="35" t="s">
        <v>535</v>
      </c>
      <c r="J101" s="33" t="s">
        <v>518</v>
      </c>
      <c r="K101" s="40"/>
      <c r="L101" s="42">
        <v>350</v>
      </c>
      <c r="M101" s="33">
        <f t="shared" si="10"/>
        <v>0</v>
      </c>
      <c r="N101" s="33"/>
      <c r="O101" s="33"/>
      <c r="P101" s="41">
        <f t="shared" si="7"/>
        <v>0</v>
      </c>
      <c r="Q101" s="35" t="s">
        <v>536</v>
      </c>
      <c r="R101" s="44"/>
    </row>
    <row r="102" s="21" customFormat="1" ht="33.75" spans="1:18">
      <c r="A102" s="33">
        <v>96</v>
      </c>
      <c r="B102" s="35" t="s">
        <v>537</v>
      </c>
      <c r="C102" s="35" t="s">
        <v>538</v>
      </c>
      <c r="D102" s="33" t="s">
        <v>143</v>
      </c>
      <c r="E102" s="33">
        <v>43</v>
      </c>
      <c r="F102" s="35" t="s">
        <v>537</v>
      </c>
      <c r="G102" s="33">
        <f t="shared" si="6"/>
        <v>0</v>
      </c>
      <c r="H102" s="33"/>
      <c r="I102" s="35" t="s">
        <v>537</v>
      </c>
      <c r="J102" s="33" t="s">
        <v>143</v>
      </c>
      <c r="K102" s="40"/>
      <c r="L102" s="42">
        <v>90</v>
      </c>
      <c r="M102" s="33">
        <f t="shared" si="10"/>
        <v>0</v>
      </c>
      <c r="N102" s="33"/>
      <c r="O102" s="33"/>
      <c r="P102" s="41">
        <f t="shared" si="7"/>
        <v>0</v>
      </c>
      <c r="Q102" s="35" t="s">
        <v>539</v>
      </c>
      <c r="R102" s="44"/>
    </row>
    <row r="103" s="21" customFormat="1" ht="22.5" spans="1:18">
      <c r="A103" s="33">
        <v>97</v>
      </c>
      <c r="B103" s="35" t="s">
        <v>533</v>
      </c>
      <c r="C103" s="35" t="s">
        <v>540</v>
      </c>
      <c r="D103" s="33" t="s">
        <v>518</v>
      </c>
      <c r="E103" s="33">
        <v>2</v>
      </c>
      <c r="F103" s="35" t="s">
        <v>541</v>
      </c>
      <c r="G103" s="33">
        <f t="shared" si="6"/>
        <v>0</v>
      </c>
      <c r="H103" s="33"/>
      <c r="I103" s="35" t="s">
        <v>541</v>
      </c>
      <c r="J103" s="33" t="s">
        <v>518</v>
      </c>
      <c r="K103" s="40"/>
      <c r="L103" s="42">
        <v>2800</v>
      </c>
      <c r="M103" s="33">
        <f t="shared" si="10"/>
        <v>0</v>
      </c>
      <c r="N103" s="33"/>
      <c r="O103" s="33"/>
      <c r="P103" s="41">
        <f t="shared" si="7"/>
        <v>0</v>
      </c>
      <c r="Q103" s="35" t="s">
        <v>542</v>
      </c>
      <c r="R103" s="44"/>
    </row>
    <row r="104" s="21" customFormat="1" ht="33.75" spans="1:18">
      <c r="A104" s="33">
        <v>98</v>
      </c>
      <c r="B104" s="35" t="s">
        <v>533</v>
      </c>
      <c r="C104" s="35" t="s">
        <v>543</v>
      </c>
      <c r="D104" s="33" t="s">
        <v>518</v>
      </c>
      <c r="E104" s="33">
        <v>1</v>
      </c>
      <c r="F104" s="35" t="s">
        <v>544</v>
      </c>
      <c r="G104" s="33">
        <f t="shared" si="6"/>
        <v>0</v>
      </c>
      <c r="H104" s="33"/>
      <c r="I104" s="35" t="s">
        <v>544</v>
      </c>
      <c r="J104" s="33" t="s">
        <v>518</v>
      </c>
      <c r="K104" s="40"/>
      <c r="L104" s="42">
        <v>1000</v>
      </c>
      <c r="M104" s="33">
        <f t="shared" si="10"/>
        <v>0</v>
      </c>
      <c r="N104" s="33"/>
      <c r="O104" s="33"/>
      <c r="P104" s="41">
        <f t="shared" si="7"/>
        <v>0</v>
      </c>
      <c r="Q104" s="35" t="s">
        <v>545</v>
      </c>
      <c r="R104" s="44"/>
    </row>
    <row r="105" s="21" customFormat="1" ht="22.5" spans="1:18">
      <c r="A105" s="33">
        <v>99</v>
      </c>
      <c r="B105" s="35" t="s">
        <v>546</v>
      </c>
      <c r="C105" s="35" t="s">
        <v>547</v>
      </c>
      <c r="D105" s="33" t="s">
        <v>518</v>
      </c>
      <c r="E105" s="33">
        <v>13</v>
      </c>
      <c r="F105" s="35" t="s">
        <v>548</v>
      </c>
      <c r="G105" s="33">
        <f t="shared" si="6"/>
        <v>0</v>
      </c>
      <c r="H105" s="33"/>
      <c r="I105" s="35" t="s">
        <v>549</v>
      </c>
      <c r="J105" s="33" t="s">
        <v>518</v>
      </c>
      <c r="K105" s="40"/>
      <c r="L105" s="42">
        <v>680</v>
      </c>
      <c r="M105" s="33">
        <f t="shared" si="10"/>
        <v>0</v>
      </c>
      <c r="N105" s="33"/>
      <c r="O105" s="33"/>
      <c r="P105" s="41">
        <f t="shared" si="7"/>
        <v>0</v>
      </c>
      <c r="Q105" s="35" t="s">
        <v>550</v>
      </c>
      <c r="R105" s="44"/>
    </row>
    <row r="106" s="21" customFormat="1" ht="33.75" spans="1:18">
      <c r="A106" s="33">
        <v>100</v>
      </c>
      <c r="B106" s="35" t="s">
        <v>551</v>
      </c>
      <c r="C106" s="35" t="s">
        <v>552</v>
      </c>
      <c r="D106" s="33" t="s">
        <v>518</v>
      </c>
      <c r="E106" s="33">
        <v>13</v>
      </c>
      <c r="F106" s="35" t="s">
        <v>551</v>
      </c>
      <c r="G106" s="33">
        <f t="shared" si="6"/>
        <v>0</v>
      </c>
      <c r="H106" s="33"/>
      <c r="I106" s="35" t="s">
        <v>551</v>
      </c>
      <c r="J106" s="33" t="s">
        <v>518</v>
      </c>
      <c r="K106" s="40"/>
      <c r="L106" s="42">
        <v>320</v>
      </c>
      <c r="M106" s="33">
        <f t="shared" si="10"/>
        <v>0</v>
      </c>
      <c r="N106" s="33"/>
      <c r="O106" s="33"/>
      <c r="P106" s="41">
        <f t="shared" si="7"/>
        <v>0</v>
      </c>
      <c r="Q106" s="35" t="s">
        <v>553</v>
      </c>
      <c r="R106" s="44"/>
    </row>
    <row r="107" s="21" customFormat="1" ht="23" customHeight="1" spans="1:18">
      <c r="A107" s="33">
        <v>101</v>
      </c>
      <c r="B107" s="35" t="s">
        <v>554</v>
      </c>
      <c r="C107" s="35" t="s">
        <v>555</v>
      </c>
      <c r="D107" s="33" t="s">
        <v>79</v>
      </c>
      <c r="E107" s="33">
        <v>4</v>
      </c>
      <c r="F107" s="35" t="s">
        <v>556</v>
      </c>
      <c r="G107" s="33">
        <f t="shared" si="6"/>
        <v>0</v>
      </c>
      <c r="H107" s="33"/>
      <c r="I107" s="35" t="s">
        <v>556</v>
      </c>
      <c r="J107" s="33" t="s">
        <v>79</v>
      </c>
      <c r="K107" s="40"/>
      <c r="L107" s="42">
        <v>220</v>
      </c>
      <c r="M107" s="33">
        <f t="shared" si="10"/>
        <v>0</v>
      </c>
      <c r="N107" s="33"/>
      <c r="O107" s="33"/>
      <c r="P107" s="41">
        <f t="shared" si="7"/>
        <v>0</v>
      </c>
      <c r="Q107" s="35" t="s">
        <v>557</v>
      </c>
      <c r="R107" s="44"/>
    </row>
    <row r="108" s="21" customFormat="1" ht="22.5" spans="1:18">
      <c r="A108" s="33">
        <v>102</v>
      </c>
      <c r="B108" s="35" t="s">
        <v>558</v>
      </c>
      <c r="C108" s="35" t="s">
        <v>559</v>
      </c>
      <c r="D108" s="33" t="s">
        <v>518</v>
      </c>
      <c r="E108" s="33">
        <v>4</v>
      </c>
      <c r="F108" s="35" t="s">
        <v>560</v>
      </c>
      <c r="G108" s="33">
        <f t="shared" si="6"/>
        <v>0</v>
      </c>
      <c r="H108" s="33"/>
      <c r="I108" s="35" t="s">
        <v>560</v>
      </c>
      <c r="J108" s="33" t="s">
        <v>518</v>
      </c>
      <c r="K108" s="40"/>
      <c r="L108" s="42">
        <v>450</v>
      </c>
      <c r="M108" s="33">
        <f t="shared" si="10"/>
        <v>0</v>
      </c>
      <c r="N108" s="33"/>
      <c r="O108" s="33"/>
      <c r="P108" s="41">
        <f t="shared" si="7"/>
        <v>0</v>
      </c>
      <c r="Q108" s="35" t="s">
        <v>561</v>
      </c>
      <c r="R108" s="44"/>
    </row>
    <row r="109" s="21" customFormat="1" spans="1:18">
      <c r="A109" s="42">
        <v>103</v>
      </c>
      <c r="B109" s="46" t="s">
        <v>341</v>
      </c>
      <c r="C109" s="46"/>
      <c r="D109" s="46"/>
      <c r="E109" s="46"/>
      <c r="F109" s="47"/>
      <c r="G109" s="47"/>
      <c r="H109" s="47"/>
      <c r="I109" s="58"/>
      <c r="J109" s="42"/>
      <c r="K109" s="42"/>
      <c r="L109" s="59"/>
      <c r="M109" s="59"/>
      <c r="N109" s="60"/>
      <c r="O109" s="59"/>
      <c r="P109" s="100">
        <f>SUM(P3:P108)</f>
        <v>0</v>
      </c>
      <c r="Q109" s="70"/>
      <c r="R109" s="44"/>
    </row>
    <row r="110" s="21" customFormat="1" spans="1:18">
      <c r="A110" s="33">
        <v>104</v>
      </c>
      <c r="B110" s="48" t="s">
        <v>342</v>
      </c>
      <c r="C110" s="48" t="s">
        <v>343</v>
      </c>
      <c r="D110" s="48" t="s">
        <v>344</v>
      </c>
      <c r="E110" s="49">
        <v>0.04</v>
      </c>
      <c r="F110" s="48"/>
      <c r="G110" s="48"/>
      <c r="H110" s="49"/>
      <c r="I110" s="62"/>
      <c r="J110" s="38"/>
      <c r="K110" s="38"/>
      <c r="L110" s="63"/>
      <c r="M110" s="63"/>
      <c r="N110" s="64"/>
      <c r="O110" s="63"/>
      <c r="P110" s="86">
        <f>P109*E110</f>
        <v>0</v>
      </c>
      <c r="Q110" s="71"/>
      <c r="R110" s="44"/>
    </row>
    <row r="111" spans="1:17">
      <c r="A111" s="33">
        <v>105</v>
      </c>
      <c r="B111" s="48"/>
      <c r="C111" s="48" t="s">
        <v>345</v>
      </c>
      <c r="D111" s="48" t="s">
        <v>344</v>
      </c>
      <c r="E111" s="49">
        <v>0.1</v>
      </c>
      <c r="F111" s="48"/>
      <c r="G111" s="48"/>
      <c r="H111" s="49"/>
      <c r="I111" s="62"/>
      <c r="J111" s="38"/>
      <c r="K111" s="38"/>
      <c r="L111" s="63"/>
      <c r="M111" s="63"/>
      <c r="N111" s="64"/>
      <c r="O111" s="63"/>
      <c r="P111" s="86">
        <f>P109*E111</f>
        <v>0</v>
      </c>
      <c r="Q111" s="71"/>
    </row>
    <row r="112" spans="1:17">
      <c r="A112" s="33">
        <v>106</v>
      </c>
      <c r="B112" s="48"/>
      <c r="C112" s="48" t="s">
        <v>346</v>
      </c>
      <c r="D112" s="48" t="s">
        <v>344</v>
      </c>
      <c r="E112" s="49">
        <v>0.09</v>
      </c>
      <c r="F112" s="48"/>
      <c r="G112" s="48"/>
      <c r="H112" s="49"/>
      <c r="I112" s="62"/>
      <c r="J112" s="38"/>
      <c r="K112" s="38"/>
      <c r="L112" s="63"/>
      <c r="M112" s="63"/>
      <c r="N112" s="64"/>
      <c r="O112" s="63"/>
      <c r="P112" s="86">
        <f>(P111+P110+P109)*E112</f>
        <v>0</v>
      </c>
      <c r="Q112" s="71"/>
    </row>
    <row r="113" spans="1:17">
      <c r="A113" s="42">
        <v>107</v>
      </c>
      <c r="B113" s="46" t="s">
        <v>347</v>
      </c>
      <c r="C113" s="46"/>
      <c r="D113" s="46"/>
      <c r="E113" s="46"/>
      <c r="F113" s="50"/>
      <c r="G113" s="51"/>
      <c r="H113" s="52"/>
      <c r="I113" s="58"/>
      <c r="J113" s="42"/>
      <c r="K113" s="42"/>
      <c r="L113" s="59"/>
      <c r="M113" s="59"/>
      <c r="N113" s="60"/>
      <c r="O113" s="59"/>
      <c r="P113" s="100">
        <f>P112+P111+P110+P109</f>
        <v>0</v>
      </c>
      <c r="Q113" s="70"/>
    </row>
    <row r="114" ht="49" customHeight="1" spans="1:18">
      <c r="A114" s="53" t="s">
        <v>348</v>
      </c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</row>
    <row r="115" ht="17" customHeight="1" spans="1:18">
      <c r="A115" s="53" t="s">
        <v>349</v>
      </c>
      <c r="B115" s="53"/>
      <c r="C115" s="53"/>
      <c r="D115" s="53"/>
      <c r="E115" s="54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</row>
    <row r="116" ht="25" customHeight="1" spans="1:18">
      <c r="A116" s="19" t="s">
        <v>350</v>
      </c>
      <c r="B116" s="19"/>
      <c r="C116" s="19"/>
      <c r="D116" s="19"/>
      <c r="E116" s="55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spans="1:18">
      <c r="A117" s="55"/>
      <c r="B117" s="19" t="s">
        <v>18</v>
      </c>
      <c r="C117" s="19"/>
      <c r="D117" s="19"/>
      <c r="E117" s="55"/>
      <c r="F117" s="55"/>
      <c r="G117" s="55"/>
      <c r="H117" s="55"/>
      <c r="I117" s="55"/>
      <c r="J117" s="19"/>
      <c r="K117" s="55"/>
      <c r="L117" s="57"/>
      <c r="M117" s="57"/>
      <c r="N117" s="66"/>
      <c r="O117" s="67"/>
      <c r="P117" s="66"/>
      <c r="Q117" s="66"/>
      <c r="R117" s="72"/>
    </row>
    <row r="118" spans="1:18">
      <c r="A118" s="56"/>
      <c r="B118" s="19" t="s">
        <v>19</v>
      </c>
      <c r="C118" s="20"/>
      <c r="D118" s="20"/>
      <c r="E118" s="55"/>
      <c r="F118" s="57"/>
      <c r="G118" s="57"/>
      <c r="H118" s="57"/>
      <c r="I118" s="57"/>
      <c r="J118" s="68"/>
      <c r="K118" s="57"/>
      <c r="L118" s="57"/>
      <c r="M118" s="57"/>
      <c r="N118" s="66"/>
      <c r="O118" s="67"/>
      <c r="P118" s="66"/>
      <c r="Q118" s="66"/>
      <c r="R118" s="72"/>
    </row>
    <row r="119" spans="1:18">
      <c r="A119" s="56"/>
      <c r="B119" s="19" t="s">
        <v>351</v>
      </c>
      <c r="C119" s="19"/>
      <c r="D119" s="19"/>
      <c r="E119" s="55"/>
      <c r="F119" s="57"/>
      <c r="G119" s="57"/>
      <c r="H119" s="57"/>
      <c r="I119" s="57"/>
      <c r="J119" s="68"/>
      <c r="K119" s="57"/>
      <c r="L119" s="57"/>
      <c r="M119" s="57"/>
      <c r="N119" s="66"/>
      <c r="O119" s="67"/>
      <c r="P119" s="66"/>
      <c r="Q119" s="66"/>
      <c r="R119" s="72"/>
    </row>
  </sheetData>
  <autoFilter ref="A6:R119">
    <extLst/>
  </autoFilter>
  <mergeCells count="19">
    <mergeCell ref="A1:Q1"/>
    <mergeCell ref="A2:Q2"/>
    <mergeCell ref="H3:O3"/>
    <mergeCell ref="I4:N4"/>
    <mergeCell ref="I5:M5"/>
    <mergeCell ref="A114:Q114"/>
    <mergeCell ref="A115:R115"/>
    <mergeCell ref="A116:R116"/>
    <mergeCell ref="A3:A6"/>
    <mergeCell ref="B3:B6"/>
    <mergeCell ref="C3:C6"/>
    <mergeCell ref="D3:D6"/>
    <mergeCell ref="E3:E6"/>
    <mergeCell ref="F3:F6"/>
    <mergeCell ref="G3:G6"/>
    <mergeCell ref="H4:H6"/>
    <mergeCell ref="O5:O6"/>
    <mergeCell ref="P3:P6"/>
    <mergeCell ref="Q3:Q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F16" sqref="F16"/>
    </sheetView>
  </sheetViews>
  <sheetFormatPr defaultColWidth="9" defaultRowHeight="14.25" outlineLevelCol="5"/>
  <cols>
    <col min="1" max="1" width="8.5" style="1" customWidth="1"/>
    <col min="2" max="2" width="21.875" style="1" customWidth="1"/>
    <col min="3" max="3" width="9.625" style="1" customWidth="1"/>
    <col min="4" max="4" width="7.625" style="1" customWidth="1"/>
    <col min="5" max="5" width="12.25" style="1" customWidth="1"/>
    <col min="6" max="6" width="18.375" style="1" customWidth="1"/>
    <col min="7" max="16384" width="9" style="1"/>
  </cols>
  <sheetData>
    <row r="1" s="1" customFormat="1" ht="27" customHeight="1" spans="1:6">
      <c r="A1" s="3" t="s">
        <v>562</v>
      </c>
      <c r="B1" s="3"/>
      <c r="C1" s="3"/>
      <c r="D1" s="3"/>
      <c r="E1" s="3"/>
      <c r="F1" s="3"/>
    </row>
    <row r="2" s="1" customFormat="1" ht="33.75" customHeight="1" spans="1:6">
      <c r="A2" s="4" t="s">
        <v>23</v>
      </c>
      <c r="B2" s="4"/>
      <c r="C2" s="4"/>
      <c r="D2" s="4"/>
      <c r="E2" s="4"/>
      <c r="F2" s="4"/>
    </row>
    <row r="3" s="1" customFormat="1" ht="24.95" customHeight="1" spans="1:6">
      <c r="A3" s="5" t="s">
        <v>2</v>
      </c>
      <c r="B3" s="5" t="s">
        <v>3</v>
      </c>
      <c r="C3" s="5" t="s">
        <v>26</v>
      </c>
      <c r="D3" s="5" t="s">
        <v>27</v>
      </c>
      <c r="E3" s="5" t="s">
        <v>563</v>
      </c>
      <c r="F3" s="5" t="s">
        <v>5</v>
      </c>
    </row>
    <row r="4" s="2" customFormat="1" ht="24.95" customHeight="1" spans="1:6">
      <c r="A4" s="6">
        <v>1</v>
      </c>
      <c r="B4" s="7" t="s">
        <v>564</v>
      </c>
      <c r="C4" s="8" t="s">
        <v>344</v>
      </c>
      <c r="D4" s="8">
        <v>1</v>
      </c>
      <c r="E4" s="9"/>
      <c r="F4" s="10" t="s">
        <v>565</v>
      </c>
    </row>
    <row r="5" s="2" customFormat="1" ht="24.95" customHeight="1" spans="1:6">
      <c r="A5" s="6">
        <v>2</v>
      </c>
      <c r="B5" s="7" t="s">
        <v>566</v>
      </c>
      <c r="C5" s="8" t="s">
        <v>344</v>
      </c>
      <c r="D5" s="8">
        <v>1</v>
      </c>
      <c r="E5" s="9"/>
      <c r="F5" s="10" t="s">
        <v>565</v>
      </c>
    </row>
    <row r="6" s="2" customFormat="1" ht="24.95" customHeight="1" spans="1:6">
      <c r="A6" s="6">
        <v>3</v>
      </c>
      <c r="B6" s="7" t="s">
        <v>567</v>
      </c>
      <c r="C6" s="8" t="s">
        <v>344</v>
      </c>
      <c r="D6" s="8">
        <v>1</v>
      </c>
      <c r="E6" s="9"/>
      <c r="F6" s="10" t="s">
        <v>565</v>
      </c>
    </row>
    <row r="7" s="2" customFormat="1" ht="24.95" customHeight="1" spans="1:6">
      <c r="A7" s="6">
        <v>4</v>
      </c>
      <c r="B7" s="11" t="s">
        <v>568</v>
      </c>
      <c r="C7" s="8" t="s">
        <v>344</v>
      </c>
      <c r="D7" s="8">
        <v>1</v>
      </c>
      <c r="E7" s="9"/>
      <c r="F7" s="10" t="s">
        <v>565</v>
      </c>
    </row>
    <row r="8" s="2" customFormat="1" ht="24" customHeight="1" spans="1:6">
      <c r="A8" s="6">
        <v>5</v>
      </c>
      <c r="B8" s="11" t="s">
        <v>569</v>
      </c>
      <c r="C8" s="8" t="s">
        <v>344</v>
      </c>
      <c r="D8" s="8">
        <v>1</v>
      </c>
      <c r="E8" s="9"/>
      <c r="F8" s="10" t="s">
        <v>565</v>
      </c>
    </row>
    <row r="9" s="2" customFormat="1" ht="24.95" customHeight="1" spans="1:6">
      <c r="A9" s="6">
        <v>6</v>
      </c>
      <c r="B9" s="11" t="s">
        <v>570</v>
      </c>
      <c r="C9" s="8" t="s">
        <v>344</v>
      </c>
      <c r="D9" s="8">
        <v>1</v>
      </c>
      <c r="E9" s="9"/>
      <c r="F9" s="10" t="s">
        <v>565</v>
      </c>
    </row>
    <row r="10" s="2" customFormat="1" ht="24.95" customHeight="1" spans="1:6">
      <c r="A10" s="6">
        <v>7</v>
      </c>
      <c r="B10" s="11" t="s">
        <v>571</v>
      </c>
      <c r="C10" s="8" t="s">
        <v>344</v>
      </c>
      <c r="D10" s="8">
        <v>1</v>
      </c>
      <c r="E10" s="9"/>
      <c r="F10" s="10" t="s">
        <v>565</v>
      </c>
    </row>
    <row r="11" s="2" customFormat="1" ht="24.95" customHeight="1" spans="1:6">
      <c r="A11" s="6">
        <v>8</v>
      </c>
      <c r="B11" s="11" t="s">
        <v>572</v>
      </c>
      <c r="C11" s="8" t="s">
        <v>344</v>
      </c>
      <c r="D11" s="8">
        <v>1</v>
      </c>
      <c r="E11" s="9"/>
      <c r="F11" s="10" t="s">
        <v>565</v>
      </c>
    </row>
    <row r="12" s="2" customFormat="1" ht="24.95" customHeight="1" spans="1:6">
      <c r="A12" s="6">
        <v>10</v>
      </c>
      <c r="B12" s="11" t="s">
        <v>573</v>
      </c>
      <c r="C12" s="8" t="s">
        <v>344</v>
      </c>
      <c r="D12" s="8">
        <v>1</v>
      </c>
      <c r="E12" s="9"/>
      <c r="F12" s="10" t="s">
        <v>565</v>
      </c>
    </row>
    <row r="13" s="2" customFormat="1" ht="24.95" customHeight="1" spans="1:6">
      <c r="A13" s="6"/>
      <c r="B13" s="11" t="s">
        <v>31</v>
      </c>
      <c r="C13" s="8"/>
      <c r="D13" s="8"/>
      <c r="E13" s="9">
        <f>(SUM(E4:E12))*0.7</f>
        <v>0</v>
      </c>
      <c r="F13" s="10"/>
    </row>
    <row r="14" s="2" customFormat="1" ht="13.5" customHeight="1" spans="1:6">
      <c r="A14" s="12"/>
      <c r="B14" s="13"/>
      <c r="C14" s="14"/>
      <c r="D14" s="14"/>
      <c r="E14" s="15"/>
      <c r="F14" s="16"/>
    </row>
    <row r="15" s="1" customFormat="1" ht="30" customHeight="1" spans="1:6">
      <c r="A15" s="17" t="s">
        <v>574</v>
      </c>
      <c r="B15" s="18" t="s">
        <v>575</v>
      </c>
      <c r="C15" s="18"/>
      <c r="D15" s="18"/>
      <c r="E15" s="18"/>
      <c r="F15" s="18"/>
    </row>
    <row r="16" s="1" customFormat="1" ht="13.5" customHeight="1" spans="1:6">
      <c r="A16" s="17"/>
      <c r="B16" s="17"/>
      <c r="C16" s="17"/>
      <c r="D16" s="17"/>
      <c r="E16" s="17"/>
      <c r="F16" s="17"/>
    </row>
    <row r="17" s="1" customFormat="1" ht="20.25" customHeight="1" spans="1:6">
      <c r="A17" s="17"/>
      <c r="B17" s="17"/>
      <c r="C17" s="17"/>
      <c r="D17" s="17"/>
      <c r="E17" s="17"/>
      <c r="F17" s="17"/>
    </row>
    <row r="18" s="1" customFormat="1" ht="20.25" customHeight="1" spans="1:6">
      <c r="A18" s="17"/>
      <c r="B18" s="19" t="s">
        <v>18</v>
      </c>
      <c r="C18" s="19"/>
      <c r="D18" s="17"/>
      <c r="E18" s="17"/>
      <c r="F18" s="17"/>
    </row>
    <row r="19" s="1" customFormat="1" spans="1:6">
      <c r="A19" s="17"/>
      <c r="B19" s="19" t="s">
        <v>19</v>
      </c>
      <c r="C19" s="20"/>
      <c r="D19" s="17"/>
      <c r="E19" s="17"/>
      <c r="F19" s="17"/>
    </row>
    <row r="20" s="1" customFormat="1" spans="1:6">
      <c r="A20" s="17"/>
      <c r="B20" s="19" t="s">
        <v>351</v>
      </c>
      <c r="C20" s="19"/>
      <c r="D20" s="17"/>
      <c r="E20" s="17"/>
      <c r="F20" s="17"/>
    </row>
  </sheetData>
  <mergeCells count="3">
    <mergeCell ref="A1:F1"/>
    <mergeCell ref="A2:F2"/>
    <mergeCell ref="B15:F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139"/>
  <sheetViews>
    <sheetView tabSelected="1" workbookViewId="0">
      <pane xSplit="17" ySplit="6" topLeftCell="R55" activePane="bottomRight" state="frozen"/>
      <selection/>
      <selection pane="topRight"/>
      <selection pane="bottomLeft"/>
      <selection pane="bottomRight" activeCell="C64" sqref="C64"/>
    </sheetView>
  </sheetViews>
  <sheetFormatPr defaultColWidth="8.8" defaultRowHeight="14.25"/>
  <cols>
    <col min="1" max="1" width="5.7" style="23" customWidth="1"/>
    <col min="2" max="2" width="13.2" customWidth="1"/>
    <col min="3" max="3" width="26.2" style="22" customWidth="1"/>
    <col min="4" max="4" width="5.3" customWidth="1"/>
    <col min="5" max="5" width="7.5" customWidth="1"/>
    <col min="6" max="6" width="8.8" style="23"/>
    <col min="8" max="8" width="6.8" style="23" customWidth="1"/>
    <col min="10" max="10" width="7" customWidth="1"/>
    <col min="16" max="16" width="11.6"/>
    <col min="17" max="17" width="10.8" customWidth="1"/>
  </cols>
  <sheetData>
    <row r="1" ht="20.25" spans="1:17">
      <c r="A1" s="25" t="s">
        <v>21</v>
      </c>
      <c r="B1" s="26"/>
      <c r="C1" s="26"/>
      <c r="D1" s="25"/>
      <c r="E1" s="25"/>
      <c r="F1" s="26"/>
      <c r="G1" s="74"/>
      <c r="H1" s="25"/>
      <c r="I1" s="87"/>
      <c r="J1" s="25"/>
      <c r="K1" s="25"/>
      <c r="L1" s="25"/>
      <c r="M1" s="25"/>
      <c r="N1" s="88"/>
      <c r="O1" s="25"/>
      <c r="P1" s="88"/>
      <c r="Q1" s="26"/>
    </row>
    <row r="2" spans="1:17">
      <c r="A2" s="75" t="s">
        <v>576</v>
      </c>
      <c r="B2" s="76"/>
      <c r="C2" s="76"/>
      <c r="D2" s="75"/>
      <c r="E2" s="75"/>
      <c r="F2" s="77"/>
      <c r="G2" s="78"/>
      <c r="H2" s="79"/>
      <c r="I2" s="76"/>
      <c r="J2" s="75"/>
      <c r="K2" s="75"/>
      <c r="L2" s="75"/>
      <c r="M2" s="75"/>
      <c r="N2" s="89"/>
      <c r="O2" s="75"/>
      <c r="P2" s="89"/>
      <c r="Q2" s="76"/>
    </row>
    <row r="3" spans="1:17">
      <c r="A3" s="30" t="s">
        <v>2</v>
      </c>
      <c r="B3" s="30" t="s">
        <v>24</v>
      </c>
      <c r="C3" s="30" t="s">
        <v>25</v>
      </c>
      <c r="D3" s="30" t="s">
        <v>26</v>
      </c>
      <c r="E3" s="30" t="s">
        <v>27</v>
      </c>
      <c r="F3" s="31" t="s">
        <v>28</v>
      </c>
      <c r="G3" s="80" t="s">
        <v>29</v>
      </c>
      <c r="H3" s="31" t="s">
        <v>30</v>
      </c>
      <c r="I3" s="31"/>
      <c r="J3" s="31"/>
      <c r="K3" s="31"/>
      <c r="L3" s="31"/>
      <c r="M3" s="31"/>
      <c r="N3" s="90"/>
      <c r="O3" s="31"/>
      <c r="P3" s="90" t="s">
        <v>31</v>
      </c>
      <c r="Q3" s="30" t="s">
        <v>5</v>
      </c>
    </row>
    <row r="4" spans="1:17">
      <c r="A4" s="30"/>
      <c r="B4" s="30"/>
      <c r="C4" s="30"/>
      <c r="D4" s="30"/>
      <c r="E4" s="30"/>
      <c r="F4" s="31"/>
      <c r="G4" s="80"/>
      <c r="H4" s="30" t="s">
        <v>32</v>
      </c>
      <c r="I4" s="31" t="s">
        <v>33</v>
      </c>
      <c r="J4" s="31"/>
      <c r="K4" s="31"/>
      <c r="L4" s="31"/>
      <c r="M4" s="31"/>
      <c r="N4" s="90"/>
      <c r="O4" s="31"/>
      <c r="P4" s="91"/>
      <c r="Q4" s="30"/>
    </row>
    <row r="5" spans="1:17">
      <c r="A5" s="30"/>
      <c r="B5" s="30"/>
      <c r="C5" s="30"/>
      <c r="D5" s="30"/>
      <c r="E5" s="30"/>
      <c r="F5" s="31"/>
      <c r="G5" s="80"/>
      <c r="H5" s="32"/>
      <c r="I5" s="30" t="s">
        <v>34</v>
      </c>
      <c r="J5" s="30"/>
      <c r="K5" s="30"/>
      <c r="L5" s="30"/>
      <c r="M5" s="30"/>
      <c r="N5" s="90"/>
      <c r="O5" s="30" t="s">
        <v>35</v>
      </c>
      <c r="P5" s="91"/>
      <c r="Q5" s="30"/>
    </row>
    <row r="6" ht="22.5" spans="1:17">
      <c r="A6" s="30"/>
      <c r="B6" s="30"/>
      <c r="C6" s="30"/>
      <c r="D6" s="30"/>
      <c r="E6" s="30"/>
      <c r="F6" s="31"/>
      <c r="G6" s="80"/>
      <c r="H6" s="32"/>
      <c r="I6" s="92" t="s">
        <v>36</v>
      </c>
      <c r="J6" s="92" t="s">
        <v>26</v>
      </c>
      <c r="K6" s="92" t="s">
        <v>37</v>
      </c>
      <c r="L6" s="92" t="s">
        <v>38</v>
      </c>
      <c r="M6" s="92" t="s">
        <v>39</v>
      </c>
      <c r="N6" s="93" t="s">
        <v>40</v>
      </c>
      <c r="O6" s="30"/>
      <c r="P6" s="91"/>
      <c r="Q6" s="30"/>
    </row>
    <row r="7" hidden="1" spans="1:17">
      <c r="A7" s="33">
        <v>1</v>
      </c>
      <c r="B7" s="81" t="s">
        <v>577</v>
      </c>
      <c r="C7" s="82"/>
      <c r="D7" s="83"/>
      <c r="E7" s="84"/>
      <c r="F7" s="84"/>
      <c r="G7" s="40"/>
      <c r="H7" s="33"/>
      <c r="I7" s="40"/>
      <c r="J7" s="40"/>
      <c r="K7" s="40"/>
      <c r="L7" s="94"/>
      <c r="M7" s="94"/>
      <c r="N7" s="94"/>
      <c r="O7" s="94"/>
      <c r="P7" s="94"/>
      <c r="Q7" s="94"/>
    </row>
    <row r="8" hidden="1" spans="1:17">
      <c r="A8" s="33">
        <v>2</v>
      </c>
      <c r="B8" s="82" t="s">
        <v>578</v>
      </c>
      <c r="C8" s="82" t="s">
        <v>579</v>
      </c>
      <c r="D8" s="84" t="s">
        <v>45</v>
      </c>
      <c r="E8" s="84">
        <v>19.7</v>
      </c>
      <c r="F8" s="85" t="s">
        <v>51</v>
      </c>
      <c r="G8" s="86">
        <f>H8+N8+O8</f>
        <v>0</v>
      </c>
      <c r="H8" s="38"/>
      <c r="I8" s="62" t="s">
        <v>580</v>
      </c>
      <c r="J8" s="38" t="s">
        <v>45</v>
      </c>
      <c r="K8" s="38"/>
      <c r="L8" s="38" t="s">
        <v>47</v>
      </c>
      <c r="M8" s="86" t="s">
        <v>47</v>
      </c>
      <c r="N8" s="86"/>
      <c r="O8" s="38"/>
      <c r="P8" s="86">
        <f t="shared" ref="P8:P14" si="0">G8*E8</f>
        <v>0</v>
      </c>
      <c r="Q8" s="71" t="s">
        <v>48</v>
      </c>
    </row>
    <row r="9" ht="22.5" hidden="1" spans="1:17">
      <c r="A9" s="33">
        <v>3</v>
      </c>
      <c r="B9" s="82" t="s">
        <v>49</v>
      </c>
      <c r="C9" s="82" t="s">
        <v>581</v>
      </c>
      <c r="D9" s="84" t="s">
        <v>45</v>
      </c>
      <c r="E9" s="84">
        <v>321.11</v>
      </c>
      <c r="F9" s="85" t="s">
        <v>51</v>
      </c>
      <c r="G9" s="86">
        <f>H9+N9+O9</f>
        <v>0</v>
      </c>
      <c r="H9" s="38"/>
      <c r="I9" s="62" t="s">
        <v>582</v>
      </c>
      <c r="J9" s="38" t="s">
        <v>45</v>
      </c>
      <c r="K9" s="38"/>
      <c r="L9" s="38" t="s">
        <v>47</v>
      </c>
      <c r="M9" s="86" t="s">
        <v>47</v>
      </c>
      <c r="N9" s="86"/>
      <c r="O9" s="38"/>
      <c r="P9" s="86">
        <f t="shared" si="0"/>
        <v>0</v>
      </c>
      <c r="Q9" s="71" t="s">
        <v>48</v>
      </c>
    </row>
    <row r="10" ht="22.5" hidden="1" spans="1:17">
      <c r="A10" s="33">
        <v>4</v>
      </c>
      <c r="B10" s="82" t="s">
        <v>49</v>
      </c>
      <c r="C10" s="82" t="s">
        <v>583</v>
      </c>
      <c r="D10" s="84" t="s">
        <v>45</v>
      </c>
      <c r="E10" s="84">
        <v>32.54</v>
      </c>
      <c r="F10" s="85" t="s">
        <v>51</v>
      </c>
      <c r="G10" s="86">
        <f>H10+N10+O10</f>
        <v>0</v>
      </c>
      <c r="H10" s="38"/>
      <c r="I10" s="62" t="s">
        <v>582</v>
      </c>
      <c r="J10" s="38" t="s">
        <v>45</v>
      </c>
      <c r="K10" s="38"/>
      <c r="L10" s="38" t="s">
        <v>47</v>
      </c>
      <c r="M10" s="86" t="s">
        <v>47</v>
      </c>
      <c r="N10" s="86"/>
      <c r="O10" s="38"/>
      <c r="P10" s="86">
        <f t="shared" si="0"/>
        <v>0</v>
      </c>
      <c r="Q10" s="71" t="s">
        <v>48</v>
      </c>
    </row>
    <row r="11" hidden="1" spans="1:17">
      <c r="A11" s="33">
        <v>5</v>
      </c>
      <c r="B11" s="82" t="s">
        <v>68</v>
      </c>
      <c r="C11" s="82" t="s">
        <v>584</v>
      </c>
      <c r="D11" s="84" t="s">
        <v>45</v>
      </c>
      <c r="E11" s="84">
        <v>308.36</v>
      </c>
      <c r="F11" s="85" t="s">
        <v>70</v>
      </c>
      <c r="G11" s="86">
        <f>H11+M11+N11+O11</f>
        <v>0</v>
      </c>
      <c r="H11" s="38"/>
      <c r="I11" s="62" t="s">
        <v>71</v>
      </c>
      <c r="J11" s="38" t="s">
        <v>45</v>
      </c>
      <c r="K11" s="38"/>
      <c r="L11" s="38"/>
      <c r="M11" s="86">
        <f>L11*K11</f>
        <v>0</v>
      </c>
      <c r="N11" s="86"/>
      <c r="O11" s="38"/>
      <c r="P11" s="86">
        <f t="shared" si="0"/>
        <v>0</v>
      </c>
      <c r="Q11" s="71"/>
    </row>
    <row r="12" ht="56.25" hidden="1" spans="1:17">
      <c r="A12" s="33">
        <v>6</v>
      </c>
      <c r="B12" s="82" t="s">
        <v>58</v>
      </c>
      <c r="C12" s="82" t="s">
        <v>585</v>
      </c>
      <c r="D12" s="84" t="s">
        <v>45</v>
      </c>
      <c r="E12" s="84">
        <v>308.36</v>
      </c>
      <c r="F12" s="85" t="s">
        <v>60</v>
      </c>
      <c r="G12" s="86">
        <f>H12+M12+N12+O12</f>
        <v>0</v>
      </c>
      <c r="H12" s="38"/>
      <c r="I12" s="62" t="s">
        <v>586</v>
      </c>
      <c r="J12" s="38" t="s">
        <v>55</v>
      </c>
      <c r="K12" s="86"/>
      <c r="L12" s="42">
        <v>15</v>
      </c>
      <c r="M12" s="86">
        <f>L12*K12</f>
        <v>0</v>
      </c>
      <c r="N12" s="86"/>
      <c r="O12" s="38"/>
      <c r="P12" s="86">
        <f t="shared" si="0"/>
        <v>0</v>
      </c>
      <c r="Q12" s="71" t="s">
        <v>587</v>
      </c>
    </row>
    <row r="13" ht="45" hidden="1" spans="1:17">
      <c r="A13" s="33">
        <v>7</v>
      </c>
      <c r="B13" s="82" t="s">
        <v>72</v>
      </c>
      <c r="C13" s="82" t="s">
        <v>588</v>
      </c>
      <c r="D13" s="84" t="s">
        <v>45</v>
      </c>
      <c r="E13" s="84">
        <v>439.84</v>
      </c>
      <c r="F13" s="85" t="s">
        <v>74</v>
      </c>
      <c r="G13" s="86">
        <f>H13+M13+N13+O13</f>
        <v>0</v>
      </c>
      <c r="H13" s="38"/>
      <c r="I13" s="62" t="s">
        <v>589</v>
      </c>
      <c r="J13" s="38" t="s">
        <v>45</v>
      </c>
      <c r="K13" s="38"/>
      <c r="L13" s="42">
        <v>240</v>
      </c>
      <c r="M13" s="86">
        <f>L13*K13</f>
        <v>0</v>
      </c>
      <c r="N13" s="86"/>
      <c r="O13" s="38"/>
      <c r="P13" s="86">
        <f t="shared" si="0"/>
        <v>0</v>
      </c>
      <c r="Q13" s="71" t="s">
        <v>76</v>
      </c>
    </row>
    <row r="14" ht="45" hidden="1" spans="1:17">
      <c r="A14" s="33">
        <v>8</v>
      </c>
      <c r="B14" s="82" t="s">
        <v>590</v>
      </c>
      <c r="C14" s="82" t="s">
        <v>591</v>
      </c>
      <c r="D14" s="84" t="s">
        <v>45</v>
      </c>
      <c r="E14" s="84">
        <v>59.99</v>
      </c>
      <c r="F14" s="85" t="s">
        <v>74</v>
      </c>
      <c r="G14" s="86">
        <f>H14+M14+N14+O14</f>
        <v>0</v>
      </c>
      <c r="H14" s="38"/>
      <c r="I14" s="62" t="s">
        <v>592</v>
      </c>
      <c r="J14" s="38" t="s">
        <v>45</v>
      </c>
      <c r="K14" s="38"/>
      <c r="L14" s="42">
        <v>300</v>
      </c>
      <c r="M14" s="86">
        <f>L14*K14</f>
        <v>0</v>
      </c>
      <c r="N14" s="86"/>
      <c r="O14" s="38"/>
      <c r="P14" s="86">
        <f t="shared" si="0"/>
        <v>0</v>
      </c>
      <c r="Q14" s="71" t="s">
        <v>76</v>
      </c>
    </row>
    <row r="15" hidden="1" spans="1:17">
      <c r="A15" s="33">
        <v>9</v>
      </c>
      <c r="B15" s="81" t="s">
        <v>593</v>
      </c>
      <c r="C15" s="82"/>
      <c r="D15" s="84"/>
      <c r="E15" s="84"/>
      <c r="F15" s="84"/>
      <c r="G15" s="40"/>
      <c r="H15" s="33"/>
      <c r="I15" s="40"/>
      <c r="J15" s="40"/>
      <c r="K15" s="40"/>
      <c r="L15" s="94"/>
      <c r="M15" s="94"/>
      <c r="N15" s="94"/>
      <c r="O15" s="94"/>
      <c r="P15" s="94"/>
      <c r="Q15" s="94"/>
    </row>
    <row r="16" ht="22.5" hidden="1" spans="1:17">
      <c r="A16" s="33">
        <v>10</v>
      </c>
      <c r="B16" s="82" t="s">
        <v>43</v>
      </c>
      <c r="C16" s="82" t="s">
        <v>594</v>
      </c>
      <c r="D16" s="84" t="s">
        <v>45</v>
      </c>
      <c r="E16" s="84">
        <v>4.8</v>
      </c>
      <c r="F16" s="85" t="s">
        <v>43</v>
      </c>
      <c r="G16" s="86">
        <f>H16+N16+O16</f>
        <v>0</v>
      </c>
      <c r="H16" s="38"/>
      <c r="I16" s="62" t="s">
        <v>595</v>
      </c>
      <c r="J16" s="38" t="s">
        <v>45</v>
      </c>
      <c r="K16" s="38"/>
      <c r="L16" s="38" t="s">
        <v>47</v>
      </c>
      <c r="M16" s="86" t="s">
        <v>47</v>
      </c>
      <c r="N16" s="86"/>
      <c r="O16" s="38"/>
      <c r="P16" s="86">
        <f t="shared" ref="P16:P43" si="1">G16*E16</f>
        <v>0</v>
      </c>
      <c r="Q16" s="71" t="s">
        <v>48</v>
      </c>
    </row>
    <row r="17" hidden="1" spans="1:17">
      <c r="A17" s="33">
        <v>11</v>
      </c>
      <c r="B17" s="82" t="s">
        <v>596</v>
      </c>
      <c r="C17" s="82" t="s">
        <v>597</v>
      </c>
      <c r="D17" s="84" t="s">
        <v>45</v>
      </c>
      <c r="E17" s="84">
        <v>1784.88</v>
      </c>
      <c r="F17" s="85"/>
      <c r="G17" s="86">
        <f t="shared" ref="G17:G39" si="2">H17+M17+N17+O17</f>
        <v>0</v>
      </c>
      <c r="H17" s="38"/>
      <c r="I17" s="85" t="s">
        <v>47</v>
      </c>
      <c r="J17" s="38"/>
      <c r="K17" s="38"/>
      <c r="L17" s="85" t="s">
        <v>47</v>
      </c>
      <c r="M17" s="86">
        <v>0</v>
      </c>
      <c r="N17" s="86"/>
      <c r="O17" s="38"/>
      <c r="P17" s="86">
        <f t="shared" si="1"/>
        <v>0</v>
      </c>
      <c r="Q17" s="94"/>
    </row>
    <row r="18" ht="33.75" hidden="1" spans="1:17">
      <c r="A18" s="33">
        <v>12</v>
      </c>
      <c r="B18" s="82" t="s">
        <v>162</v>
      </c>
      <c r="C18" s="82" t="s">
        <v>598</v>
      </c>
      <c r="D18" s="84" t="s">
        <v>45</v>
      </c>
      <c r="E18" s="84">
        <v>37.15</v>
      </c>
      <c r="F18" s="85" t="s">
        <v>164</v>
      </c>
      <c r="G18" s="86">
        <f t="shared" si="2"/>
        <v>0</v>
      </c>
      <c r="H18" s="38"/>
      <c r="I18" s="62" t="s">
        <v>164</v>
      </c>
      <c r="J18" s="38" t="s">
        <v>45</v>
      </c>
      <c r="K18" s="38"/>
      <c r="L18" s="42">
        <v>100</v>
      </c>
      <c r="M18" s="86">
        <f t="shared" ref="M18:M39" si="3">L18*K18</f>
        <v>0</v>
      </c>
      <c r="N18" s="86"/>
      <c r="O18" s="38"/>
      <c r="P18" s="86">
        <f t="shared" si="1"/>
        <v>0</v>
      </c>
      <c r="Q18" s="71" t="s">
        <v>599</v>
      </c>
    </row>
    <row r="19" hidden="1" spans="1:17">
      <c r="A19" s="33">
        <v>13</v>
      </c>
      <c r="B19" s="82" t="s">
        <v>68</v>
      </c>
      <c r="C19" s="82" t="s">
        <v>584</v>
      </c>
      <c r="D19" s="84" t="s">
        <v>45</v>
      </c>
      <c r="E19" s="84">
        <v>1500</v>
      </c>
      <c r="F19" s="85" t="s">
        <v>70</v>
      </c>
      <c r="G19" s="86">
        <f t="shared" si="2"/>
        <v>0</v>
      </c>
      <c r="H19" s="38"/>
      <c r="I19" s="62" t="s">
        <v>71</v>
      </c>
      <c r="J19" s="38" t="s">
        <v>45</v>
      </c>
      <c r="K19" s="38"/>
      <c r="L19" s="38"/>
      <c r="M19" s="86">
        <f t="shared" si="3"/>
        <v>0</v>
      </c>
      <c r="N19" s="86"/>
      <c r="O19" s="38"/>
      <c r="P19" s="86">
        <f t="shared" si="1"/>
        <v>0</v>
      </c>
      <c r="Q19" s="71"/>
    </row>
    <row r="20" ht="56.25" hidden="1" spans="1:17">
      <c r="A20" s="33">
        <v>14</v>
      </c>
      <c r="B20" s="82" t="s">
        <v>58</v>
      </c>
      <c r="C20" s="82" t="s">
        <v>600</v>
      </c>
      <c r="D20" s="84" t="s">
        <v>45</v>
      </c>
      <c r="E20" s="84">
        <v>1091.42</v>
      </c>
      <c r="F20" s="85" t="s">
        <v>60</v>
      </c>
      <c r="G20" s="86">
        <f t="shared" si="2"/>
        <v>0</v>
      </c>
      <c r="H20" s="38"/>
      <c r="I20" s="62" t="s">
        <v>586</v>
      </c>
      <c r="J20" s="38" t="s">
        <v>55</v>
      </c>
      <c r="K20" s="86"/>
      <c r="L20" s="42">
        <v>15</v>
      </c>
      <c r="M20" s="86">
        <f t="shared" si="3"/>
        <v>0</v>
      </c>
      <c r="N20" s="86"/>
      <c r="O20" s="38"/>
      <c r="P20" s="86">
        <f t="shared" si="1"/>
        <v>0</v>
      </c>
      <c r="Q20" s="71" t="s">
        <v>587</v>
      </c>
    </row>
    <row r="21" ht="56.25" hidden="1" spans="1:17">
      <c r="A21" s="33">
        <v>15</v>
      </c>
      <c r="B21" s="82" t="s">
        <v>58</v>
      </c>
      <c r="C21" s="82" t="s">
        <v>601</v>
      </c>
      <c r="D21" s="84" t="s">
        <v>45</v>
      </c>
      <c r="E21" s="84">
        <v>165.8</v>
      </c>
      <c r="F21" s="85" t="s">
        <v>60</v>
      </c>
      <c r="G21" s="86">
        <f t="shared" si="2"/>
        <v>0</v>
      </c>
      <c r="H21" s="38"/>
      <c r="I21" s="62" t="s">
        <v>586</v>
      </c>
      <c r="J21" s="38" t="s">
        <v>55</v>
      </c>
      <c r="K21" s="86"/>
      <c r="L21" s="42">
        <v>15</v>
      </c>
      <c r="M21" s="86">
        <f t="shared" si="3"/>
        <v>0</v>
      </c>
      <c r="N21" s="86"/>
      <c r="O21" s="38"/>
      <c r="P21" s="86">
        <f t="shared" si="1"/>
        <v>0</v>
      </c>
      <c r="Q21" s="71" t="s">
        <v>587</v>
      </c>
    </row>
    <row r="22" ht="56.25" hidden="1" spans="1:17">
      <c r="A22" s="33">
        <v>16</v>
      </c>
      <c r="B22" s="82" t="s">
        <v>58</v>
      </c>
      <c r="C22" s="82" t="s">
        <v>602</v>
      </c>
      <c r="D22" s="84" t="s">
        <v>45</v>
      </c>
      <c r="E22" s="84">
        <v>430</v>
      </c>
      <c r="F22" s="85" t="s">
        <v>60</v>
      </c>
      <c r="G22" s="86">
        <f t="shared" si="2"/>
        <v>0</v>
      </c>
      <c r="H22" s="38"/>
      <c r="I22" s="62" t="s">
        <v>586</v>
      </c>
      <c r="J22" s="38" t="s">
        <v>55</v>
      </c>
      <c r="K22" s="86"/>
      <c r="L22" s="42">
        <v>18</v>
      </c>
      <c r="M22" s="86">
        <f t="shared" si="3"/>
        <v>0</v>
      </c>
      <c r="N22" s="86"/>
      <c r="O22" s="38"/>
      <c r="P22" s="86">
        <f t="shared" si="1"/>
        <v>0</v>
      </c>
      <c r="Q22" s="71" t="s">
        <v>587</v>
      </c>
    </row>
    <row r="23" ht="63" hidden="1" customHeight="1" spans="1:17">
      <c r="A23" s="33">
        <v>17</v>
      </c>
      <c r="B23" s="82" t="s">
        <v>85</v>
      </c>
      <c r="C23" s="82" t="s">
        <v>603</v>
      </c>
      <c r="D23" s="84" t="s">
        <v>45</v>
      </c>
      <c r="E23" s="84">
        <v>30.58</v>
      </c>
      <c r="F23" s="85"/>
      <c r="G23" s="86">
        <f t="shared" si="2"/>
        <v>0</v>
      </c>
      <c r="H23" s="38"/>
      <c r="I23" s="62" t="s">
        <v>604</v>
      </c>
      <c r="J23" s="38" t="s">
        <v>45</v>
      </c>
      <c r="K23" s="38"/>
      <c r="L23" s="38"/>
      <c r="M23" s="86">
        <f t="shared" si="3"/>
        <v>0</v>
      </c>
      <c r="N23" s="86"/>
      <c r="O23" s="38"/>
      <c r="P23" s="86">
        <f t="shared" si="1"/>
        <v>0</v>
      </c>
      <c r="Q23" s="71"/>
    </row>
    <row r="24" ht="46" customHeight="1" spans="1:17">
      <c r="A24" s="33">
        <v>18</v>
      </c>
      <c r="B24" s="82" t="s">
        <v>605</v>
      </c>
      <c r="C24" s="82" t="s">
        <v>606</v>
      </c>
      <c r="D24" s="84" t="s">
        <v>45</v>
      </c>
      <c r="E24" s="84">
        <v>124.1</v>
      </c>
      <c r="F24" s="84" t="s">
        <v>607</v>
      </c>
      <c r="G24" s="86">
        <f t="shared" si="2"/>
        <v>0</v>
      </c>
      <c r="H24" s="38"/>
      <c r="I24" s="82" t="s">
        <v>604</v>
      </c>
      <c r="J24" s="95" t="s">
        <v>45</v>
      </c>
      <c r="K24" s="38"/>
      <c r="L24" s="38"/>
      <c r="M24" s="86">
        <f t="shared" si="3"/>
        <v>0</v>
      </c>
      <c r="N24" s="64"/>
      <c r="O24" s="63"/>
      <c r="P24" s="86">
        <f t="shared" si="1"/>
        <v>0</v>
      </c>
      <c r="Q24" s="94"/>
    </row>
    <row r="25" ht="46" customHeight="1" spans="1:17">
      <c r="A25" s="33">
        <v>19</v>
      </c>
      <c r="B25" s="82" t="s">
        <v>608</v>
      </c>
      <c r="C25" s="82" t="s">
        <v>609</v>
      </c>
      <c r="D25" s="84" t="s">
        <v>45</v>
      </c>
      <c r="E25" s="84">
        <v>242</v>
      </c>
      <c r="F25" s="84" t="s">
        <v>74</v>
      </c>
      <c r="G25" s="86">
        <f t="shared" si="2"/>
        <v>0</v>
      </c>
      <c r="H25" s="38"/>
      <c r="I25" s="62" t="s">
        <v>610</v>
      </c>
      <c r="J25" s="38" t="s">
        <v>45</v>
      </c>
      <c r="K25" s="38"/>
      <c r="L25" s="42">
        <v>240</v>
      </c>
      <c r="M25" s="86">
        <f t="shared" si="3"/>
        <v>0</v>
      </c>
      <c r="N25" s="86"/>
      <c r="O25" s="38"/>
      <c r="P25" s="86">
        <f t="shared" si="1"/>
        <v>0</v>
      </c>
      <c r="Q25" s="71" t="s">
        <v>76</v>
      </c>
    </row>
    <row r="26" ht="39" hidden="1" customHeight="1" spans="1:17">
      <c r="A26" s="33">
        <v>20</v>
      </c>
      <c r="B26" s="82" t="s">
        <v>611</v>
      </c>
      <c r="C26" s="82" t="s">
        <v>612</v>
      </c>
      <c r="D26" s="84" t="s">
        <v>45</v>
      </c>
      <c r="E26" s="84">
        <v>120</v>
      </c>
      <c r="F26" s="85" t="s">
        <v>87</v>
      </c>
      <c r="G26" s="86">
        <f t="shared" si="2"/>
        <v>0</v>
      </c>
      <c r="H26" s="38"/>
      <c r="I26" s="62" t="s">
        <v>613</v>
      </c>
      <c r="J26" s="85" t="s">
        <v>45</v>
      </c>
      <c r="K26" s="38"/>
      <c r="L26" s="38"/>
      <c r="M26" s="86">
        <f t="shared" si="3"/>
        <v>0</v>
      </c>
      <c r="N26" s="86"/>
      <c r="O26" s="38"/>
      <c r="P26" s="86">
        <f t="shared" si="1"/>
        <v>0</v>
      </c>
      <c r="Q26" s="71"/>
    </row>
    <row r="27" ht="39" hidden="1" customHeight="1" spans="1:17">
      <c r="A27" s="33">
        <v>21</v>
      </c>
      <c r="B27" s="82" t="s">
        <v>614</v>
      </c>
      <c r="C27" s="82" t="s">
        <v>615</v>
      </c>
      <c r="D27" s="84" t="s">
        <v>45</v>
      </c>
      <c r="E27" s="84">
        <v>120</v>
      </c>
      <c r="F27" s="84" t="s">
        <v>616</v>
      </c>
      <c r="G27" s="86">
        <f t="shared" si="2"/>
        <v>0</v>
      </c>
      <c r="H27" s="84"/>
      <c r="I27" s="96" t="s">
        <v>616</v>
      </c>
      <c r="J27" s="85" t="s">
        <v>45</v>
      </c>
      <c r="K27" s="38"/>
      <c r="L27" s="42">
        <v>30</v>
      </c>
      <c r="M27" s="86">
        <f t="shared" si="3"/>
        <v>0</v>
      </c>
      <c r="N27" s="86"/>
      <c r="O27" s="38"/>
      <c r="P27" s="86">
        <f t="shared" si="1"/>
        <v>0</v>
      </c>
      <c r="Q27" s="98" t="s">
        <v>617</v>
      </c>
    </row>
    <row r="28" ht="61" customHeight="1" spans="1:18">
      <c r="A28" s="33">
        <v>22</v>
      </c>
      <c r="B28" s="82" t="s">
        <v>618</v>
      </c>
      <c r="C28" s="82" t="s">
        <v>619</v>
      </c>
      <c r="D28" s="84" t="s">
        <v>55</v>
      </c>
      <c r="E28" s="84">
        <v>35</v>
      </c>
      <c r="F28" s="85" t="s">
        <v>74</v>
      </c>
      <c r="G28" s="86">
        <f t="shared" si="2"/>
        <v>0</v>
      </c>
      <c r="H28" s="38"/>
      <c r="I28" s="62" t="s">
        <v>610</v>
      </c>
      <c r="J28" s="38" t="s">
        <v>45</v>
      </c>
      <c r="K28" s="38"/>
      <c r="L28" s="42">
        <v>240</v>
      </c>
      <c r="M28" s="86">
        <f t="shared" si="3"/>
        <v>0</v>
      </c>
      <c r="N28" s="86"/>
      <c r="O28" s="38"/>
      <c r="P28" s="86">
        <f t="shared" si="1"/>
        <v>0</v>
      </c>
      <c r="Q28" s="71" t="s">
        <v>76</v>
      </c>
      <c r="R28" s="99"/>
    </row>
    <row r="29" ht="33.75" hidden="1" spans="1:17">
      <c r="A29" s="33">
        <v>23</v>
      </c>
      <c r="B29" s="82" t="s">
        <v>72</v>
      </c>
      <c r="C29" s="82" t="s">
        <v>620</v>
      </c>
      <c r="D29" s="84" t="s">
        <v>45</v>
      </c>
      <c r="E29" s="84">
        <v>29.42</v>
      </c>
      <c r="F29" s="85" t="s">
        <v>74</v>
      </c>
      <c r="G29" s="86">
        <f t="shared" si="2"/>
        <v>0</v>
      </c>
      <c r="H29" s="38"/>
      <c r="I29" s="62" t="s">
        <v>621</v>
      </c>
      <c r="J29" s="38" t="s">
        <v>45</v>
      </c>
      <c r="K29" s="38"/>
      <c r="L29" s="42">
        <v>240</v>
      </c>
      <c r="M29" s="86">
        <f t="shared" si="3"/>
        <v>0</v>
      </c>
      <c r="N29" s="86"/>
      <c r="O29" s="38"/>
      <c r="P29" s="86">
        <f t="shared" si="1"/>
        <v>0</v>
      </c>
      <c r="Q29" s="71" t="s">
        <v>76</v>
      </c>
    </row>
    <row r="30" ht="45" hidden="1" spans="1:17">
      <c r="A30" s="33">
        <v>24</v>
      </c>
      <c r="B30" s="82" t="s">
        <v>622</v>
      </c>
      <c r="C30" s="82" t="s">
        <v>623</v>
      </c>
      <c r="D30" s="84" t="s">
        <v>45</v>
      </c>
      <c r="E30" s="84">
        <v>171.44</v>
      </c>
      <c r="F30" s="84" t="s">
        <v>607</v>
      </c>
      <c r="G30" s="86">
        <f t="shared" si="2"/>
        <v>0</v>
      </c>
      <c r="H30" s="38"/>
      <c r="I30" s="82" t="s">
        <v>604</v>
      </c>
      <c r="J30" s="95" t="s">
        <v>45</v>
      </c>
      <c r="K30" s="38"/>
      <c r="L30" s="38"/>
      <c r="M30" s="86">
        <f t="shared" si="3"/>
        <v>0</v>
      </c>
      <c r="N30" s="64"/>
      <c r="O30" s="63"/>
      <c r="P30" s="86">
        <f t="shared" si="1"/>
        <v>0</v>
      </c>
      <c r="Q30" s="94"/>
    </row>
    <row r="31" ht="45" hidden="1" spans="1:17">
      <c r="A31" s="33">
        <v>25</v>
      </c>
      <c r="B31" s="82" t="s">
        <v>624</v>
      </c>
      <c r="C31" s="82" t="s">
        <v>625</v>
      </c>
      <c r="D31" s="84" t="s">
        <v>45</v>
      </c>
      <c r="E31" s="84">
        <v>431.38</v>
      </c>
      <c r="F31" s="84" t="s">
        <v>626</v>
      </c>
      <c r="G31" s="86">
        <f t="shared" si="2"/>
        <v>0</v>
      </c>
      <c r="H31" s="38"/>
      <c r="I31" s="96" t="s">
        <v>626</v>
      </c>
      <c r="J31" s="95" t="s">
        <v>45</v>
      </c>
      <c r="K31" s="38"/>
      <c r="L31" s="42">
        <v>65</v>
      </c>
      <c r="M31" s="86">
        <f t="shared" si="3"/>
        <v>0</v>
      </c>
      <c r="N31" s="64"/>
      <c r="O31" s="63"/>
      <c r="P31" s="86">
        <f t="shared" si="1"/>
        <v>0</v>
      </c>
      <c r="Q31" s="71" t="s">
        <v>627</v>
      </c>
    </row>
    <row r="32" ht="39" hidden="1" customHeight="1" spans="1:17">
      <c r="A32" s="33">
        <v>26</v>
      </c>
      <c r="B32" s="82" t="s">
        <v>628</v>
      </c>
      <c r="C32" s="82" t="s">
        <v>629</v>
      </c>
      <c r="D32" s="84" t="s">
        <v>55</v>
      </c>
      <c r="E32" s="84">
        <v>168</v>
      </c>
      <c r="F32" s="84" t="s">
        <v>607</v>
      </c>
      <c r="G32" s="86">
        <f t="shared" si="2"/>
        <v>0</v>
      </c>
      <c r="H32" s="38"/>
      <c r="I32" s="82" t="s">
        <v>604</v>
      </c>
      <c r="J32" s="95" t="s">
        <v>45</v>
      </c>
      <c r="K32" s="38"/>
      <c r="L32" s="38"/>
      <c r="M32" s="86">
        <f t="shared" si="3"/>
        <v>0</v>
      </c>
      <c r="N32" s="64"/>
      <c r="O32" s="63"/>
      <c r="P32" s="86">
        <f t="shared" si="1"/>
        <v>0</v>
      </c>
      <c r="Q32" s="94"/>
    </row>
    <row r="33" ht="46" hidden="1" customHeight="1" spans="1:17">
      <c r="A33" s="33">
        <v>27</v>
      </c>
      <c r="B33" s="82" t="s">
        <v>630</v>
      </c>
      <c r="C33" s="82" t="s">
        <v>631</v>
      </c>
      <c r="D33" s="84" t="s">
        <v>45</v>
      </c>
      <c r="E33" s="84">
        <v>84.21</v>
      </c>
      <c r="F33" s="85" t="s">
        <v>74</v>
      </c>
      <c r="G33" s="86">
        <f t="shared" si="2"/>
        <v>0</v>
      </c>
      <c r="H33" s="38"/>
      <c r="I33" s="62" t="s">
        <v>621</v>
      </c>
      <c r="J33" s="38" t="s">
        <v>45</v>
      </c>
      <c r="K33" s="38"/>
      <c r="L33" s="42">
        <v>240</v>
      </c>
      <c r="M33" s="86">
        <f t="shared" si="3"/>
        <v>0</v>
      </c>
      <c r="N33" s="86"/>
      <c r="O33" s="38"/>
      <c r="P33" s="86">
        <f t="shared" si="1"/>
        <v>0</v>
      </c>
      <c r="Q33" s="71" t="s">
        <v>76</v>
      </c>
    </row>
    <row r="34" ht="67.5" spans="1:17">
      <c r="A34" s="33">
        <v>28</v>
      </c>
      <c r="B34" s="82" t="s">
        <v>632</v>
      </c>
      <c r="C34" s="82" t="s">
        <v>633</v>
      </c>
      <c r="D34" s="84" t="s">
        <v>45</v>
      </c>
      <c r="E34" s="84">
        <v>93.45</v>
      </c>
      <c r="F34" s="85" t="s">
        <v>74</v>
      </c>
      <c r="G34" s="86">
        <f t="shared" si="2"/>
        <v>0</v>
      </c>
      <c r="H34" s="38"/>
      <c r="I34" s="62" t="s">
        <v>621</v>
      </c>
      <c r="J34" s="38" t="s">
        <v>45</v>
      </c>
      <c r="K34" s="38"/>
      <c r="L34" s="42">
        <v>240</v>
      </c>
      <c r="M34" s="86">
        <f t="shared" si="3"/>
        <v>0</v>
      </c>
      <c r="N34" s="86"/>
      <c r="O34" s="38"/>
      <c r="P34" s="86">
        <f t="shared" si="1"/>
        <v>0</v>
      </c>
      <c r="Q34" s="71" t="s">
        <v>76</v>
      </c>
    </row>
    <row r="35" ht="45" hidden="1" spans="1:17">
      <c r="A35" s="33">
        <v>29</v>
      </c>
      <c r="B35" s="82" t="s">
        <v>590</v>
      </c>
      <c r="C35" s="82" t="s">
        <v>591</v>
      </c>
      <c r="D35" s="84" t="s">
        <v>45</v>
      </c>
      <c r="E35" s="84">
        <v>148.16</v>
      </c>
      <c r="F35" s="85" t="s">
        <v>74</v>
      </c>
      <c r="G35" s="86">
        <f t="shared" si="2"/>
        <v>0</v>
      </c>
      <c r="H35" s="38"/>
      <c r="I35" s="62" t="s">
        <v>592</v>
      </c>
      <c r="J35" s="38" t="s">
        <v>45</v>
      </c>
      <c r="K35" s="38"/>
      <c r="L35" s="42">
        <v>300</v>
      </c>
      <c r="M35" s="86">
        <f t="shared" si="3"/>
        <v>0</v>
      </c>
      <c r="N35" s="86"/>
      <c r="O35" s="38"/>
      <c r="P35" s="86">
        <f t="shared" si="1"/>
        <v>0</v>
      </c>
      <c r="Q35" s="71" t="s">
        <v>76</v>
      </c>
    </row>
    <row r="36" ht="33.75" spans="1:17">
      <c r="A36" s="33">
        <v>30</v>
      </c>
      <c r="B36" s="82" t="s">
        <v>634</v>
      </c>
      <c r="C36" s="82" t="s">
        <v>635</v>
      </c>
      <c r="D36" s="84" t="s">
        <v>55</v>
      </c>
      <c r="E36" s="84">
        <v>1057.41</v>
      </c>
      <c r="F36" s="84" t="s">
        <v>636</v>
      </c>
      <c r="G36" s="86">
        <f t="shared" si="2"/>
        <v>0</v>
      </c>
      <c r="H36" s="38"/>
      <c r="I36" s="35" t="s">
        <v>637</v>
      </c>
      <c r="J36" s="38" t="s">
        <v>55</v>
      </c>
      <c r="K36" s="38"/>
      <c r="L36" s="38"/>
      <c r="M36" s="86">
        <f t="shared" si="3"/>
        <v>0</v>
      </c>
      <c r="N36" s="86"/>
      <c r="O36" s="38"/>
      <c r="P36" s="86">
        <f t="shared" si="1"/>
        <v>0</v>
      </c>
      <c r="Q36" s="35"/>
    </row>
    <row r="37" ht="45" hidden="1" spans="1:17">
      <c r="A37" s="33">
        <v>31</v>
      </c>
      <c r="B37" s="82" t="s">
        <v>638</v>
      </c>
      <c r="C37" s="82" t="s">
        <v>639</v>
      </c>
      <c r="D37" s="84" t="s">
        <v>45</v>
      </c>
      <c r="E37" s="84">
        <v>205.2</v>
      </c>
      <c r="F37" s="84" t="s">
        <v>640</v>
      </c>
      <c r="G37" s="86">
        <f t="shared" si="2"/>
        <v>0</v>
      </c>
      <c r="H37" s="38"/>
      <c r="I37" s="96" t="s">
        <v>640</v>
      </c>
      <c r="J37" s="38" t="s">
        <v>45</v>
      </c>
      <c r="K37" s="38"/>
      <c r="L37" s="42">
        <v>450</v>
      </c>
      <c r="M37" s="86">
        <f t="shared" si="3"/>
        <v>0</v>
      </c>
      <c r="N37" s="86"/>
      <c r="O37" s="38"/>
      <c r="P37" s="86">
        <f t="shared" si="1"/>
        <v>0</v>
      </c>
      <c r="Q37" s="35" t="s">
        <v>641</v>
      </c>
    </row>
    <row r="38" ht="45" hidden="1" spans="1:17">
      <c r="A38" s="33">
        <v>32</v>
      </c>
      <c r="B38" s="82" t="s">
        <v>97</v>
      </c>
      <c r="C38" s="82" t="s">
        <v>207</v>
      </c>
      <c r="D38" s="84" t="s">
        <v>99</v>
      </c>
      <c r="E38" s="84">
        <v>4</v>
      </c>
      <c r="F38" s="85" t="s">
        <v>100</v>
      </c>
      <c r="G38" s="86">
        <f t="shared" si="2"/>
        <v>0</v>
      </c>
      <c r="H38" s="38"/>
      <c r="I38" s="62" t="s">
        <v>208</v>
      </c>
      <c r="J38" s="38" t="s">
        <v>99</v>
      </c>
      <c r="K38" s="38"/>
      <c r="L38" s="38"/>
      <c r="M38" s="86">
        <f t="shared" si="3"/>
        <v>0</v>
      </c>
      <c r="N38" s="86"/>
      <c r="O38" s="38"/>
      <c r="P38" s="86">
        <f t="shared" si="1"/>
        <v>0</v>
      </c>
      <c r="Q38" s="71"/>
    </row>
    <row r="39" ht="90" hidden="1" spans="1:17">
      <c r="A39" s="33">
        <v>33</v>
      </c>
      <c r="B39" s="82" t="s">
        <v>642</v>
      </c>
      <c r="C39" s="82" t="s">
        <v>643</v>
      </c>
      <c r="D39" s="84" t="s">
        <v>79</v>
      </c>
      <c r="E39" s="84">
        <v>2</v>
      </c>
      <c r="F39" s="85" t="s">
        <v>642</v>
      </c>
      <c r="G39" s="86">
        <f t="shared" si="2"/>
        <v>0</v>
      </c>
      <c r="H39" s="38"/>
      <c r="I39" s="62" t="s">
        <v>644</v>
      </c>
      <c r="J39" s="38" t="s">
        <v>79</v>
      </c>
      <c r="K39" s="38"/>
      <c r="L39" s="38"/>
      <c r="M39" s="86">
        <f t="shared" si="3"/>
        <v>0</v>
      </c>
      <c r="N39" s="86"/>
      <c r="O39" s="38"/>
      <c r="P39" s="86">
        <f t="shared" si="1"/>
        <v>0</v>
      </c>
      <c r="Q39" s="94"/>
    </row>
    <row r="40" ht="42" hidden="1" customHeight="1" spans="1:17">
      <c r="A40" s="33">
        <v>34</v>
      </c>
      <c r="B40" s="82" t="s">
        <v>645</v>
      </c>
      <c r="C40" s="82" t="s">
        <v>646</v>
      </c>
      <c r="D40" s="84" t="s">
        <v>45</v>
      </c>
      <c r="E40" s="84">
        <v>5.5</v>
      </c>
      <c r="F40" s="85" t="s">
        <v>51</v>
      </c>
      <c r="G40" s="86">
        <f>H40+N40+O40</f>
        <v>0</v>
      </c>
      <c r="H40" s="38"/>
      <c r="I40" s="62" t="s">
        <v>580</v>
      </c>
      <c r="J40" s="38" t="s">
        <v>45</v>
      </c>
      <c r="K40" s="38"/>
      <c r="L40" s="38" t="s">
        <v>47</v>
      </c>
      <c r="M40" s="86" t="s">
        <v>47</v>
      </c>
      <c r="N40" s="86"/>
      <c r="O40" s="38"/>
      <c r="P40" s="86">
        <f t="shared" si="1"/>
        <v>0</v>
      </c>
      <c r="Q40" s="71" t="s">
        <v>48</v>
      </c>
    </row>
    <row r="41" ht="42" hidden="1" customHeight="1" spans="1:17">
      <c r="A41" s="33">
        <v>35</v>
      </c>
      <c r="B41" s="82" t="s">
        <v>647</v>
      </c>
      <c r="C41" s="82" t="s">
        <v>648</v>
      </c>
      <c r="D41" s="84" t="s">
        <v>45</v>
      </c>
      <c r="E41" s="84">
        <v>4.8</v>
      </c>
      <c r="F41" s="85" t="s">
        <v>74</v>
      </c>
      <c r="G41" s="86">
        <f>H41+M41+N41+O41</f>
        <v>0</v>
      </c>
      <c r="H41" s="38"/>
      <c r="I41" s="62" t="s">
        <v>621</v>
      </c>
      <c r="J41" s="38" t="s">
        <v>45</v>
      </c>
      <c r="K41" s="38"/>
      <c r="L41" s="42">
        <v>240</v>
      </c>
      <c r="M41" s="86">
        <f>L41*K41</f>
        <v>0</v>
      </c>
      <c r="N41" s="86"/>
      <c r="O41" s="38"/>
      <c r="P41" s="86">
        <f t="shared" si="1"/>
        <v>0</v>
      </c>
      <c r="Q41" s="71" t="s">
        <v>76</v>
      </c>
    </row>
    <row r="42" ht="67.5" hidden="1" spans="1:17">
      <c r="A42" s="33">
        <v>36</v>
      </c>
      <c r="B42" s="82" t="s">
        <v>649</v>
      </c>
      <c r="C42" s="82" t="s">
        <v>650</v>
      </c>
      <c r="D42" s="84" t="s">
        <v>79</v>
      </c>
      <c r="E42" s="84">
        <v>2</v>
      </c>
      <c r="F42" s="85" t="s">
        <v>649</v>
      </c>
      <c r="G42" s="86">
        <f>H42+M42+N42+O42</f>
        <v>0</v>
      </c>
      <c r="H42" s="38"/>
      <c r="I42" s="62" t="s">
        <v>651</v>
      </c>
      <c r="J42" s="38" t="s">
        <v>79</v>
      </c>
      <c r="K42" s="38"/>
      <c r="L42" s="38"/>
      <c r="M42" s="86">
        <f>L42*K42</f>
        <v>0</v>
      </c>
      <c r="N42" s="86"/>
      <c r="O42" s="38"/>
      <c r="P42" s="86">
        <f t="shared" si="1"/>
        <v>0</v>
      </c>
      <c r="Q42" s="86"/>
    </row>
    <row r="43" ht="22.5" hidden="1" spans="1:17">
      <c r="A43" s="33">
        <v>37</v>
      </c>
      <c r="B43" s="82" t="s">
        <v>652</v>
      </c>
      <c r="C43" s="82" t="s">
        <v>653</v>
      </c>
      <c r="D43" s="84" t="s">
        <v>45</v>
      </c>
      <c r="E43" s="84">
        <v>10.5</v>
      </c>
      <c r="F43" s="85" t="s">
        <v>51</v>
      </c>
      <c r="G43" s="86">
        <f>H43+N43+O43</f>
        <v>0</v>
      </c>
      <c r="H43" s="38"/>
      <c r="I43" s="62" t="s">
        <v>580</v>
      </c>
      <c r="J43" s="38" t="s">
        <v>45</v>
      </c>
      <c r="K43" s="38"/>
      <c r="L43" s="38" t="s">
        <v>47</v>
      </c>
      <c r="M43" s="86" t="s">
        <v>47</v>
      </c>
      <c r="N43" s="86"/>
      <c r="O43" s="38"/>
      <c r="P43" s="86">
        <f t="shared" si="1"/>
        <v>0</v>
      </c>
      <c r="Q43" s="71" t="s">
        <v>48</v>
      </c>
    </row>
    <row r="44" hidden="1" spans="1:17">
      <c r="A44" s="33">
        <v>38</v>
      </c>
      <c r="B44" s="81" t="s">
        <v>654</v>
      </c>
      <c r="C44" s="82"/>
      <c r="D44" s="84"/>
      <c r="E44" s="84"/>
      <c r="F44" s="84"/>
      <c r="G44" s="40"/>
      <c r="H44" s="33"/>
      <c r="I44" s="40"/>
      <c r="J44" s="40"/>
      <c r="K44" s="40"/>
      <c r="L44" s="94"/>
      <c r="M44" s="94"/>
      <c r="N44" s="94"/>
      <c r="O44" s="94"/>
      <c r="P44" s="94"/>
      <c r="Q44" s="94"/>
    </row>
    <row r="45" ht="22.5" hidden="1" spans="1:17">
      <c r="A45" s="33">
        <v>39</v>
      </c>
      <c r="B45" s="82" t="s">
        <v>43</v>
      </c>
      <c r="C45" s="82" t="s">
        <v>594</v>
      </c>
      <c r="D45" s="84" t="s">
        <v>45</v>
      </c>
      <c r="E45" s="84">
        <v>3.6</v>
      </c>
      <c r="F45" s="85" t="s">
        <v>43</v>
      </c>
      <c r="G45" s="86">
        <f>H45+N45+O45</f>
        <v>0</v>
      </c>
      <c r="H45" s="38"/>
      <c r="I45" s="62" t="s">
        <v>595</v>
      </c>
      <c r="J45" s="38" t="s">
        <v>45</v>
      </c>
      <c r="K45" s="38"/>
      <c r="L45" s="38" t="s">
        <v>47</v>
      </c>
      <c r="M45" s="86" t="s">
        <v>47</v>
      </c>
      <c r="N45" s="86"/>
      <c r="O45" s="38"/>
      <c r="P45" s="86">
        <f t="shared" ref="P45:P68" si="4">G45*E45</f>
        <v>0</v>
      </c>
      <c r="Q45" s="71" t="s">
        <v>48</v>
      </c>
    </row>
    <row r="46" hidden="1" spans="1:17">
      <c r="A46" s="33">
        <v>40</v>
      </c>
      <c r="B46" s="82" t="s">
        <v>596</v>
      </c>
      <c r="C46" s="82" t="s">
        <v>597</v>
      </c>
      <c r="D46" s="84" t="s">
        <v>45</v>
      </c>
      <c r="E46" s="84">
        <v>832.63</v>
      </c>
      <c r="F46" s="84"/>
      <c r="G46" s="86">
        <f t="shared" ref="G46:G61" si="5">H46+M46+N46+O46</f>
        <v>0</v>
      </c>
      <c r="H46" s="38"/>
      <c r="I46" s="85" t="s">
        <v>47</v>
      </c>
      <c r="J46" s="38"/>
      <c r="K46" s="38"/>
      <c r="L46" s="85" t="s">
        <v>47</v>
      </c>
      <c r="M46" s="86">
        <v>0</v>
      </c>
      <c r="N46" s="86"/>
      <c r="O46" s="38"/>
      <c r="P46" s="86">
        <f t="shared" si="4"/>
        <v>0</v>
      </c>
      <c r="Q46" s="94"/>
    </row>
    <row r="47" ht="33.75" hidden="1" spans="1:17">
      <c r="A47" s="33">
        <v>41</v>
      </c>
      <c r="B47" s="82" t="s">
        <v>162</v>
      </c>
      <c r="C47" s="82" t="s">
        <v>598</v>
      </c>
      <c r="D47" s="84" t="s">
        <v>45</v>
      </c>
      <c r="E47" s="84">
        <v>88</v>
      </c>
      <c r="F47" s="84" t="s">
        <v>164</v>
      </c>
      <c r="G47" s="86">
        <f t="shared" si="5"/>
        <v>0</v>
      </c>
      <c r="H47" s="38"/>
      <c r="I47" s="62" t="s">
        <v>164</v>
      </c>
      <c r="J47" s="38" t="s">
        <v>45</v>
      </c>
      <c r="K47" s="38"/>
      <c r="L47" s="42">
        <v>100</v>
      </c>
      <c r="M47" s="86">
        <f t="shared" ref="M47:M61" si="6">L47*K47</f>
        <v>0</v>
      </c>
      <c r="N47" s="86"/>
      <c r="O47" s="38"/>
      <c r="P47" s="86">
        <f t="shared" si="4"/>
        <v>0</v>
      </c>
      <c r="Q47" s="71" t="s">
        <v>599</v>
      </c>
    </row>
    <row r="48" ht="22.5" hidden="1" spans="1:17">
      <c r="A48" s="33">
        <v>42</v>
      </c>
      <c r="B48" s="82" t="s">
        <v>63</v>
      </c>
      <c r="C48" s="82" t="s">
        <v>655</v>
      </c>
      <c r="D48" s="84" t="s">
        <v>55</v>
      </c>
      <c r="E48" s="84">
        <v>34.25</v>
      </c>
      <c r="F48" s="85" t="s">
        <v>607</v>
      </c>
      <c r="G48" s="86">
        <f t="shared" si="5"/>
        <v>0</v>
      </c>
      <c r="H48" s="38"/>
      <c r="I48" s="82" t="s">
        <v>604</v>
      </c>
      <c r="J48" s="95" t="s">
        <v>45</v>
      </c>
      <c r="K48" s="38"/>
      <c r="L48" s="38"/>
      <c r="M48" s="86">
        <f t="shared" si="6"/>
        <v>0</v>
      </c>
      <c r="N48" s="64"/>
      <c r="O48" s="63"/>
      <c r="P48" s="86">
        <f t="shared" si="4"/>
        <v>0</v>
      </c>
      <c r="Q48" s="94"/>
    </row>
    <row r="49" hidden="1" spans="1:17">
      <c r="A49" s="33">
        <v>43</v>
      </c>
      <c r="B49" s="82" t="s">
        <v>68</v>
      </c>
      <c r="C49" s="82" t="s">
        <v>584</v>
      </c>
      <c r="D49" s="84" t="s">
        <v>45</v>
      </c>
      <c r="E49" s="84">
        <v>790.08</v>
      </c>
      <c r="F49" s="85" t="s">
        <v>70</v>
      </c>
      <c r="G49" s="86">
        <f t="shared" si="5"/>
        <v>0</v>
      </c>
      <c r="H49" s="38"/>
      <c r="I49" s="62" t="s">
        <v>71</v>
      </c>
      <c r="J49" s="38" t="s">
        <v>45</v>
      </c>
      <c r="K49" s="38"/>
      <c r="L49" s="38"/>
      <c r="M49" s="86">
        <f t="shared" si="6"/>
        <v>0</v>
      </c>
      <c r="N49" s="86"/>
      <c r="O49" s="38"/>
      <c r="P49" s="86">
        <f t="shared" si="4"/>
        <v>0</v>
      </c>
      <c r="Q49" s="71"/>
    </row>
    <row r="50" ht="56.25" hidden="1" spans="1:17">
      <c r="A50" s="33">
        <v>44</v>
      </c>
      <c r="B50" s="82" t="s">
        <v>58</v>
      </c>
      <c r="C50" s="82" t="s">
        <v>656</v>
      </c>
      <c r="D50" s="84" t="s">
        <v>45</v>
      </c>
      <c r="E50" s="84">
        <v>790.08</v>
      </c>
      <c r="F50" s="85" t="s">
        <v>60</v>
      </c>
      <c r="G50" s="86">
        <f t="shared" si="5"/>
        <v>0</v>
      </c>
      <c r="H50" s="38"/>
      <c r="I50" s="62" t="s">
        <v>586</v>
      </c>
      <c r="J50" s="38" t="s">
        <v>55</v>
      </c>
      <c r="K50" s="86"/>
      <c r="L50" s="42">
        <v>18</v>
      </c>
      <c r="M50" s="86">
        <f t="shared" si="6"/>
        <v>0</v>
      </c>
      <c r="N50" s="86"/>
      <c r="O50" s="38"/>
      <c r="P50" s="86">
        <f t="shared" si="4"/>
        <v>0</v>
      </c>
      <c r="Q50" s="71" t="s">
        <v>587</v>
      </c>
    </row>
    <row r="51" ht="112.5" spans="1:17">
      <c r="A51" s="33">
        <v>45</v>
      </c>
      <c r="B51" s="82" t="s">
        <v>657</v>
      </c>
      <c r="C51" s="82" t="s">
        <v>606</v>
      </c>
      <c r="D51" s="84" t="s">
        <v>45</v>
      </c>
      <c r="E51" s="84">
        <v>44.68</v>
      </c>
      <c r="F51" s="84" t="s">
        <v>607</v>
      </c>
      <c r="G51" s="86">
        <f t="shared" si="5"/>
        <v>0</v>
      </c>
      <c r="H51" s="38"/>
      <c r="I51" s="82" t="s">
        <v>604</v>
      </c>
      <c r="J51" s="95" t="s">
        <v>45</v>
      </c>
      <c r="K51" s="38"/>
      <c r="L51" s="38"/>
      <c r="M51" s="86">
        <f t="shared" si="6"/>
        <v>0</v>
      </c>
      <c r="N51" s="64"/>
      <c r="O51" s="63"/>
      <c r="P51" s="86">
        <f t="shared" si="4"/>
        <v>0</v>
      </c>
      <c r="Q51" s="94"/>
    </row>
    <row r="52" ht="33.75" spans="1:17">
      <c r="A52" s="33">
        <v>46</v>
      </c>
      <c r="B52" s="82" t="s">
        <v>608</v>
      </c>
      <c r="C52" s="82" t="s">
        <v>609</v>
      </c>
      <c r="D52" s="84" t="s">
        <v>45</v>
      </c>
      <c r="E52" s="84">
        <v>88.3</v>
      </c>
      <c r="F52" s="84" t="s">
        <v>74</v>
      </c>
      <c r="G52" s="86">
        <f t="shared" si="5"/>
        <v>0</v>
      </c>
      <c r="H52" s="38"/>
      <c r="I52" s="62" t="s">
        <v>610</v>
      </c>
      <c r="J52" s="38" t="s">
        <v>45</v>
      </c>
      <c r="K52" s="38"/>
      <c r="L52" s="42">
        <v>240</v>
      </c>
      <c r="M52" s="86">
        <f t="shared" si="6"/>
        <v>0</v>
      </c>
      <c r="N52" s="86"/>
      <c r="O52" s="38"/>
      <c r="P52" s="86">
        <f t="shared" si="4"/>
        <v>0</v>
      </c>
      <c r="Q52" s="71" t="s">
        <v>76</v>
      </c>
    </row>
    <row r="53" ht="33.75" hidden="1" spans="1:17">
      <c r="A53" s="33">
        <v>47</v>
      </c>
      <c r="B53" s="82" t="s">
        <v>611</v>
      </c>
      <c r="C53" s="82" t="s">
        <v>612</v>
      </c>
      <c r="D53" s="84" t="s">
        <v>45</v>
      </c>
      <c r="E53" s="84">
        <v>42</v>
      </c>
      <c r="F53" s="85" t="s">
        <v>87</v>
      </c>
      <c r="G53" s="86">
        <f t="shared" si="5"/>
        <v>0</v>
      </c>
      <c r="H53" s="38"/>
      <c r="I53" s="62" t="s">
        <v>613</v>
      </c>
      <c r="J53" s="85" t="s">
        <v>45</v>
      </c>
      <c r="K53" s="38"/>
      <c r="L53" s="38"/>
      <c r="M53" s="86">
        <f t="shared" si="6"/>
        <v>0</v>
      </c>
      <c r="N53" s="86"/>
      <c r="O53" s="38"/>
      <c r="P53" s="86">
        <f t="shared" si="4"/>
        <v>0</v>
      </c>
      <c r="Q53" s="71"/>
    </row>
    <row r="54" ht="57" hidden="1" spans="1:17">
      <c r="A54" s="33">
        <v>48</v>
      </c>
      <c r="B54" s="82" t="s">
        <v>614</v>
      </c>
      <c r="C54" s="82" t="s">
        <v>615</v>
      </c>
      <c r="D54" s="84" t="s">
        <v>45</v>
      </c>
      <c r="E54" s="84">
        <v>42</v>
      </c>
      <c r="F54" s="84" t="s">
        <v>616</v>
      </c>
      <c r="G54" s="86">
        <f t="shared" si="5"/>
        <v>0</v>
      </c>
      <c r="H54" s="84"/>
      <c r="I54" s="96" t="s">
        <v>616</v>
      </c>
      <c r="J54" s="85" t="s">
        <v>45</v>
      </c>
      <c r="K54" s="38"/>
      <c r="L54" s="42">
        <v>30</v>
      </c>
      <c r="M54" s="86">
        <f t="shared" si="6"/>
        <v>0</v>
      </c>
      <c r="N54" s="86"/>
      <c r="O54" s="38"/>
      <c r="P54" s="86">
        <f t="shared" si="4"/>
        <v>0</v>
      </c>
      <c r="Q54" s="98" t="s">
        <v>617</v>
      </c>
    </row>
    <row r="55" ht="56.25" spans="1:17">
      <c r="A55" s="33">
        <v>49</v>
      </c>
      <c r="B55" s="82" t="s">
        <v>618</v>
      </c>
      <c r="C55" s="82" t="s">
        <v>619</v>
      </c>
      <c r="D55" s="84" t="s">
        <v>55</v>
      </c>
      <c r="E55" s="84">
        <v>41</v>
      </c>
      <c r="F55" s="85" t="s">
        <v>74</v>
      </c>
      <c r="G55" s="86">
        <f t="shared" si="5"/>
        <v>0</v>
      </c>
      <c r="H55" s="38"/>
      <c r="I55" s="62" t="s">
        <v>610</v>
      </c>
      <c r="J55" s="38" t="s">
        <v>45</v>
      </c>
      <c r="K55" s="38"/>
      <c r="L55" s="42">
        <v>240</v>
      </c>
      <c r="M55" s="86">
        <f t="shared" si="6"/>
        <v>0</v>
      </c>
      <c r="N55" s="86"/>
      <c r="O55" s="38"/>
      <c r="P55" s="86">
        <f t="shared" si="4"/>
        <v>0</v>
      </c>
      <c r="Q55" s="71" t="s">
        <v>76</v>
      </c>
    </row>
    <row r="56" ht="45" hidden="1" spans="1:17">
      <c r="A56" s="33">
        <v>50</v>
      </c>
      <c r="B56" s="82" t="s">
        <v>622</v>
      </c>
      <c r="C56" s="82" t="s">
        <v>623</v>
      </c>
      <c r="D56" s="84" t="s">
        <v>45</v>
      </c>
      <c r="E56" s="84">
        <v>236</v>
      </c>
      <c r="F56" s="84" t="s">
        <v>607</v>
      </c>
      <c r="G56" s="86">
        <f t="shared" si="5"/>
        <v>0</v>
      </c>
      <c r="H56" s="38"/>
      <c r="I56" s="82" t="s">
        <v>604</v>
      </c>
      <c r="J56" s="95" t="s">
        <v>45</v>
      </c>
      <c r="K56" s="38"/>
      <c r="L56" s="38"/>
      <c r="M56" s="86">
        <f t="shared" si="6"/>
        <v>0</v>
      </c>
      <c r="N56" s="64"/>
      <c r="O56" s="63"/>
      <c r="P56" s="86">
        <f t="shared" si="4"/>
        <v>0</v>
      </c>
      <c r="Q56" s="94"/>
    </row>
    <row r="57" ht="67.5" spans="1:17">
      <c r="A57" s="33">
        <v>51</v>
      </c>
      <c r="B57" s="82" t="s">
        <v>632</v>
      </c>
      <c r="C57" s="82" t="s">
        <v>633</v>
      </c>
      <c r="D57" s="84" t="s">
        <v>45</v>
      </c>
      <c r="E57" s="84">
        <v>12.85</v>
      </c>
      <c r="F57" s="85" t="s">
        <v>74</v>
      </c>
      <c r="G57" s="86">
        <f t="shared" si="5"/>
        <v>0</v>
      </c>
      <c r="H57" s="38"/>
      <c r="I57" s="62" t="s">
        <v>621</v>
      </c>
      <c r="J57" s="38" t="s">
        <v>45</v>
      </c>
      <c r="K57" s="38"/>
      <c r="L57" s="42">
        <v>240</v>
      </c>
      <c r="M57" s="86">
        <f t="shared" si="6"/>
        <v>0</v>
      </c>
      <c r="N57" s="86"/>
      <c r="O57" s="38"/>
      <c r="P57" s="86">
        <f t="shared" si="4"/>
        <v>0</v>
      </c>
      <c r="Q57" s="71" t="s">
        <v>76</v>
      </c>
    </row>
    <row r="58" ht="45" hidden="1" spans="1:17">
      <c r="A58" s="33">
        <v>52</v>
      </c>
      <c r="B58" s="82" t="s">
        <v>590</v>
      </c>
      <c r="C58" s="82" t="s">
        <v>591</v>
      </c>
      <c r="D58" s="84" t="s">
        <v>45</v>
      </c>
      <c r="E58" s="84">
        <v>97</v>
      </c>
      <c r="F58" s="85" t="s">
        <v>74</v>
      </c>
      <c r="G58" s="86">
        <f t="shared" si="5"/>
        <v>0</v>
      </c>
      <c r="H58" s="38"/>
      <c r="I58" s="62" t="s">
        <v>592</v>
      </c>
      <c r="J58" s="38" t="s">
        <v>45</v>
      </c>
      <c r="K58" s="38"/>
      <c r="L58" s="42">
        <v>300</v>
      </c>
      <c r="M58" s="86">
        <f t="shared" si="6"/>
        <v>0</v>
      </c>
      <c r="N58" s="86"/>
      <c r="O58" s="38"/>
      <c r="P58" s="86">
        <f t="shared" si="4"/>
        <v>0</v>
      </c>
      <c r="Q58" s="71" t="s">
        <v>76</v>
      </c>
    </row>
    <row r="59" ht="45" hidden="1" spans="1:17">
      <c r="A59" s="33">
        <v>53</v>
      </c>
      <c r="B59" s="82" t="s">
        <v>198</v>
      </c>
      <c r="C59" s="82" t="s">
        <v>658</v>
      </c>
      <c r="D59" s="84" t="s">
        <v>45</v>
      </c>
      <c r="E59" s="84">
        <v>133.52</v>
      </c>
      <c r="F59" s="84" t="s">
        <v>200</v>
      </c>
      <c r="G59" s="86">
        <f t="shared" si="5"/>
        <v>0</v>
      </c>
      <c r="H59" s="33"/>
      <c r="I59" s="36" t="s">
        <v>659</v>
      </c>
      <c r="J59" s="38" t="s">
        <v>45</v>
      </c>
      <c r="K59" s="33"/>
      <c r="L59" s="42">
        <v>100</v>
      </c>
      <c r="M59" s="86">
        <f t="shared" si="6"/>
        <v>0</v>
      </c>
      <c r="N59" s="97"/>
      <c r="O59" s="97"/>
      <c r="P59" s="86">
        <f t="shared" si="4"/>
        <v>0</v>
      </c>
      <c r="Q59" s="36" t="s">
        <v>660</v>
      </c>
    </row>
    <row r="60" ht="56.25" spans="1:17">
      <c r="A60" s="33">
        <v>54</v>
      </c>
      <c r="B60" s="82" t="s">
        <v>661</v>
      </c>
      <c r="C60" s="82" t="s">
        <v>662</v>
      </c>
      <c r="D60" s="84" t="s">
        <v>45</v>
      </c>
      <c r="E60" s="84">
        <v>24.92</v>
      </c>
      <c r="F60" s="84" t="s">
        <v>661</v>
      </c>
      <c r="G60" s="86">
        <f t="shared" si="5"/>
        <v>0</v>
      </c>
      <c r="H60" s="33"/>
      <c r="I60" s="84" t="s">
        <v>663</v>
      </c>
      <c r="J60" s="38" t="s">
        <v>45</v>
      </c>
      <c r="K60" s="40"/>
      <c r="L60" s="40"/>
      <c r="M60" s="86">
        <f t="shared" si="6"/>
        <v>0</v>
      </c>
      <c r="N60" s="97"/>
      <c r="O60" s="97"/>
      <c r="P60" s="86">
        <f t="shared" si="4"/>
        <v>0</v>
      </c>
      <c r="Q60" s="94"/>
    </row>
    <row r="61" ht="67.5" hidden="1" spans="1:17">
      <c r="A61" s="33">
        <v>55</v>
      </c>
      <c r="B61" s="82" t="s">
        <v>664</v>
      </c>
      <c r="C61" s="82" t="s">
        <v>665</v>
      </c>
      <c r="D61" s="84" t="s">
        <v>55</v>
      </c>
      <c r="E61" s="84">
        <v>17.8</v>
      </c>
      <c r="F61" s="85" t="s">
        <v>666</v>
      </c>
      <c r="G61" s="86">
        <f t="shared" si="5"/>
        <v>0</v>
      </c>
      <c r="H61" s="38"/>
      <c r="I61" s="62" t="s">
        <v>666</v>
      </c>
      <c r="J61" s="38" t="s">
        <v>55</v>
      </c>
      <c r="K61" s="38"/>
      <c r="L61" s="38"/>
      <c r="M61" s="86">
        <f t="shared" si="6"/>
        <v>0</v>
      </c>
      <c r="N61" s="86"/>
      <c r="O61" s="38"/>
      <c r="P61" s="86">
        <f t="shared" si="4"/>
        <v>0</v>
      </c>
      <c r="Q61" s="86"/>
    </row>
    <row r="62" ht="33" hidden="1" customHeight="1" spans="1:17">
      <c r="A62" s="33">
        <v>56</v>
      </c>
      <c r="B62" s="82" t="s">
        <v>667</v>
      </c>
      <c r="C62" s="82"/>
      <c r="D62" s="84" t="s">
        <v>45</v>
      </c>
      <c r="E62" s="84">
        <v>2.5</v>
      </c>
      <c r="F62" s="84" t="s">
        <v>51</v>
      </c>
      <c r="G62" s="86">
        <f>H62+N62+O62</f>
        <v>0</v>
      </c>
      <c r="H62" s="38"/>
      <c r="I62" s="40" t="s">
        <v>668</v>
      </c>
      <c r="J62" s="38" t="s">
        <v>45</v>
      </c>
      <c r="K62" s="38"/>
      <c r="L62" s="38" t="s">
        <v>47</v>
      </c>
      <c r="M62" s="86" t="s">
        <v>47</v>
      </c>
      <c r="N62" s="86"/>
      <c r="O62" s="38"/>
      <c r="P62" s="86">
        <f t="shared" si="4"/>
        <v>0</v>
      </c>
      <c r="Q62" s="71" t="s">
        <v>48</v>
      </c>
    </row>
    <row r="63" ht="36" hidden="1" customHeight="1" spans="1:17">
      <c r="A63" s="33">
        <v>57</v>
      </c>
      <c r="B63" s="82" t="s">
        <v>669</v>
      </c>
      <c r="C63" s="82" t="s">
        <v>670</v>
      </c>
      <c r="D63" s="84" t="s">
        <v>45</v>
      </c>
      <c r="E63" s="84">
        <v>10.68</v>
      </c>
      <c r="F63" s="85" t="s">
        <v>671</v>
      </c>
      <c r="G63" s="86">
        <f>H63+M63+N63+O63</f>
        <v>0</v>
      </c>
      <c r="H63" s="38"/>
      <c r="I63" s="85" t="s">
        <v>671</v>
      </c>
      <c r="J63" s="38" t="s">
        <v>45</v>
      </c>
      <c r="K63" s="38"/>
      <c r="L63" s="38"/>
      <c r="M63" s="86">
        <f>L63*K63</f>
        <v>0</v>
      </c>
      <c r="N63" s="86"/>
      <c r="O63" s="38"/>
      <c r="P63" s="86">
        <f t="shared" si="4"/>
        <v>0</v>
      </c>
      <c r="Q63" s="86"/>
    </row>
    <row r="64" ht="43" customHeight="1" spans="1:17">
      <c r="A64" s="33">
        <v>58</v>
      </c>
      <c r="B64" s="82" t="s">
        <v>672</v>
      </c>
      <c r="C64" s="82" t="s">
        <v>673</v>
      </c>
      <c r="D64" s="84" t="s">
        <v>45</v>
      </c>
      <c r="E64" s="84">
        <v>51.94</v>
      </c>
      <c r="F64" s="84" t="s">
        <v>607</v>
      </c>
      <c r="G64" s="86">
        <f>H64+M64+N64+O64</f>
        <v>0</v>
      </c>
      <c r="H64" s="33"/>
      <c r="I64" s="35" t="s">
        <v>604</v>
      </c>
      <c r="J64" s="95" t="s">
        <v>45</v>
      </c>
      <c r="K64" s="38"/>
      <c r="L64" s="38"/>
      <c r="M64" s="86">
        <f>L64*K64</f>
        <v>0</v>
      </c>
      <c r="N64" s="64"/>
      <c r="O64" s="63"/>
      <c r="P64" s="86">
        <f t="shared" si="4"/>
        <v>0</v>
      </c>
      <c r="Q64" s="94"/>
    </row>
    <row r="65" ht="43" customHeight="1" spans="1:17">
      <c r="A65" s="33">
        <v>59</v>
      </c>
      <c r="B65" s="82" t="s">
        <v>674</v>
      </c>
      <c r="C65" s="82" t="s">
        <v>675</v>
      </c>
      <c r="D65" s="84" t="s">
        <v>45</v>
      </c>
      <c r="E65" s="84">
        <v>51.94</v>
      </c>
      <c r="F65" s="84" t="s">
        <v>676</v>
      </c>
      <c r="G65" s="86">
        <f>H65+M65+N65+O65</f>
        <v>0</v>
      </c>
      <c r="H65" s="33"/>
      <c r="I65" s="35" t="s">
        <v>677</v>
      </c>
      <c r="J65" s="95" t="s">
        <v>45</v>
      </c>
      <c r="K65" s="38"/>
      <c r="L65" s="38"/>
      <c r="M65" s="86">
        <f>L65*K65</f>
        <v>0</v>
      </c>
      <c r="N65" s="64"/>
      <c r="O65" s="63"/>
      <c r="P65" s="86">
        <f t="shared" si="4"/>
        <v>0</v>
      </c>
      <c r="Q65" s="94"/>
    </row>
    <row r="66" ht="48" hidden="1" customHeight="1" spans="1:17">
      <c r="A66" s="33">
        <v>60</v>
      </c>
      <c r="B66" s="82" t="s">
        <v>97</v>
      </c>
      <c r="C66" s="82" t="s">
        <v>207</v>
      </c>
      <c r="D66" s="84" t="s">
        <v>99</v>
      </c>
      <c r="E66" s="84">
        <v>4</v>
      </c>
      <c r="F66" s="85" t="s">
        <v>100</v>
      </c>
      <c r="G66" s="86">
        <f>H66+M66+N66+O66</f>
        <v>0</v>
      </c>
      <c r="H66" s="38"/>
      <c r="I66" s="62" t="s">
        <v>208</v>
      </c>
      <c r="J66" s="38" t="s">
        <v>99</v>
      </c>
      <c r="K66" s="38"/>
      <c r="L66" s="38"/>
      <c r="M66" s="86">
        <f>L66*K66</f>
        <v>0</v>
      </c>
      <c r="N66" s="86"/>
      <c r="O66" s="38"/>
      <c r="P66" s="86">
        <f t="shared" si="4"/>
        <v>0</v>
      </c>
      <c r="Q66" s="94"/>
    </row>
    <row r="67" ht="67.5" hidden="1" spans="1:17">
      <c r="A67" s="33">
        <v>61</v>
      </c>
      <c r="B67" s="82" t="s">
        <v>649</v>
      </c>
      <c r="C67" s="82" t="s">
        <v>650</v>
      </c>
      <c r="D67" s="84" t="s">
        <v>79</v>
      </c>
      <c r="E67" s="84">
        <v>2</v>
      </c>
      <c r="F67" s="85" t="s">
        <v>649</v>
      </c>
      <c r="G67" s="86">
        <f>H67+M67+N67+O67</f>
        <v>0</v>
      </c>
      <c r="H67" s="38"/>
      <c r="I67" s="62" t="s">
        <v>651</v>
      </c>
      <c r="J67" s="38" t="s">
        <v>79</v>
      </c>
      <c r="K67" s="38"/>
      <c r="L67" s="38"/>
      <c r="M67" s="86">
        <f>L67*K67</f>
        <v>0</v>
      </c>
      <c r="N67" s="86"/>
      <c r="O67" s="38"/>
      <c r="P67" s="86">
        <f t="shared" si="4"/>
        <v>0</v>
      </c>
      <c r="Q67" s="86"/>
    </row>
    <row r="68" ht="22.5" hidden="1" spans="1:17">
      <c r="A68" s="33">
        <v>62</v>
      </c>
      <c r="B68" s="82" t="s">
        <v>652</v>
      </c>
      <c r="C68" s="82" t="s">
        <v>653</v>
      </c>
      <c r="D68" s="84" t="s">
        <v>45</v>
      </c>
      <c r="E68" s="84">
        <v>10.5</v>
      </c>
      <c r="F68" s="85" t="s">
        <v>51</v>
      </c>
      <c r="G68" s="86">
        <f>H68+N68+O68</f>
        <v>0</v>
      </c>
      <c r="H68" s="38"/>
      <c r="I68" s="62" t="s">
        <v>580</v>
      </c>
      <c r="J68" s="38" t="s">
        <v>45</v>
      </c>
      <c r="K68" s="38"/>
      <c r="L68" s="38" t="s">
        <v>47</v>
      </c>
      <c r="M68" s="86" t="s">
        <v>47</v>
      </c>
      <c r="N68" s="86"/>
      <c r="O68" s="38"/>
      <c r="P68" s="86">
        <f t="shared" si="4"/>
        <v>0</v>
      </c>
      <c r="Q68" s="71" t="s">
        <v>48</v>
      </c>
    </row>
    <row r="69" hidden="1" spans="1:17">
      <c r="A69" s="33">
        <v>63</v>
      </c>
      <c r="B69" s="81" t="s">
        <v>678</v>
      </c>
      <c r="C69" s="82"/>
      <c r="D69" s="84"/>
      <c r="E69" s="84"/>
      <c r="F69" s="84"/>
      <c r="G69" s="40"/>
      <c r="H69" s="33"/>
      <c r="I69" s="40"/>
      <c r="J69" s="40"/>
      <c r="K69" s="40"/>
      <c r="L69" s="94"/>
      <c r="M69" s="94"/>
      <c r="N69" s="94"/>
      <c r="O69" s="94"/>
      <c r="P69" s="94"/>
      <c r="Q69" s="94"/>
    </row>
    <row r="70" hidden="1" spans="1:17">
      <c r="A70" s="33">
        <v>64</v>
      </c>
      <c r="B70" s="82" t="s">
        <v>596</v>
      </c>
      <c r="C70" s="82" t="s">
        <v>597</v>
      </c>
      <c r="D70" s="84" t="s">
        <v>45</v>
      </c>
      <c r="E70" s="84">
        <v>28.17</v>
      </c>
      <c r="F70" s="84"/>
      <c r="G70" s="86">
        <f>H70+M70+N70+O70</f>
        <v>0</v>
      </c>
      <c r="H70" s="38"/>
      <c r="I70" s="85" t="s">
        <v>47</v>
      </c>
      <c r="J70" s="38"/>
      <c r="K70" s="38"/>
      <c r="L70" s="85" t="s">
        <v>47</v>
      </c>
      <c r="M70" s="86">
        <v>0</v>
      </c>
      <c r="N70" s="86"/>
      <c r="O70" s="38"/>
      <c r="P70" s="86">
        <f t="shared" ref="P70:P85" si="7">G70*E70</f>
        <v>0</v>
      </c>
      <c r="Q70" s="94"/>
    </row>
    <row r="71" ht="33.75" hidden="1" spans="1:17">
      <c r="A71" s="33">
        <v>65</v>
      </c>
      <c r="B71" s="82" t="s">
        <v>181</v>
      </c>
      <c r="C71" s="82" t="s">
        <v>679</v>
      </c>
      <c r="D71" s="84" t="s">
        <v>45</v>
      </c>
      <c r="E71" s="84">
        <v>36.91</v>
      </c>
      <c r="F71" s="85" t="s">
        <v>183</v>
      </c>
      <c r="G71" s="86">
        <f>H71+N71+O71</f>
        <v>0</v>
      </c>
      <c r="H71" s="38"/>
      <c r="I71" s="62" t="s">
        <v>680</v>
      </c>
      <c r="J71" s="38" t="s">
        <v>45</v>
      </c>
      <c r="K71" s="38"/>
      <c r="L71" s="38" t="s">
        <v>47</v>
      </c>
      <c r="M71" s="86" t="s">
        <v>47</v>
      </c>
      <c r="N71" s="86"/>
      <c r="O71" s="38"/>
      <c r="P71" s="86">
        <f t="shared" si="7"/>
        <v>0</v>
      </c>
      <c r="Q71" s="71" t="s">
        <v>185</v>
      </c>
    </row>
    <row r="72" ht="45" hidden="1" spans="1:17">
      <c r="A72" s="33">
        <v>66</v>
      </c>
      <c r="B72" s="82" t="s">
        <v>85</v>
      </c>
      <c r="C72" s="71" t="s">
        <v>134</v>
      </c>
      <c r="D72" s="84" t="s">
        <v>45</v>
      </c>
      <c r="E72" s="84">
        <v>65.08</v>
      </c>
      <c r="F72" s="85" t="s">
        <v>87</v>
      </c>
      <c r="G72" s="86">
        <f t="shared" ref="G72:G87" si="8">H72+M72+N72+O72</f>
        <v>0</v>
      </c>
      <c r="H72" s="38"/>
      <c r="I72" s="62" t="s">
        <v>107</v>
      </c>
      <c r="J72" s="38" t="s">
        <v>45</v>
      </c>
      <c r="K72" s="38"/>
      <c r="L72" s="38"/>
      <c r="M72" s="86">
        <f>L72*K72</f>
        <v>0</v>
      </c>
      <c r="N72" s="86"/>
      <c r="O72" s="38"/>
      <c r="P72" s="86">
        <f t="shared" si="7"/>
        <v>0</v>
      </c>
      <c r="Q72" s="71"/>
    </row>
    <row r="73" ht="56.25" hidden="1" spans="1:17">
      <c r="A73" s="33">
        <v>67</v>
      </c>
      <c r="B73" s="82" t="s">
        <v>63</v>
      </c>
      <c r="C73" s="71" t="s">
        <v>135</v>
      </c>
      <c r="D73" s="84" t="s">
        <v>55</v>
      </c>
      <c r="E73" s="84">
        <v>40</v>
      </c>
      <c r="F73" s="85" t="s">
        <v>87</v>
      </c>
      <c r="G73" s="86">
        <f t="shared" si="8"/>
        <v>0</v>
      </c>
      <c r="H73" s="38"/>
      <c r="I73" s="62" t="s">
        <v>107</v>
      </c>
      <c r="J73" s="38" t="s">
        <v>45</v>
      </c>
      <c r="K73" s="38"/>
      <c r="L73" s="38"/>
      <c r="M73" s="86">
        <f>L73*K73</f>
        <v>0</v>
      </c>
      <c r="N73" s="86"/>
      <c r="O73" s="38"/>
      <c r="P73" s="86">
        <f t="shared" si="7"/>
        <v>0</v>
      </c>
      <c r="Q73" s="94"/>
    </row>
    <row r="74" hidden="1" spans="1:17">
      <c r="A74" s="33">
        <v>68</v>
      </c>
      <c r="B74" s="82" t="s">
        <v>90</v>
      </c>
      <c r="C74" s="82" t="s">
        <v>91</v>
      </c>
      <c r="D74" s="84" t="s">
        <v>79</v>
      </c>
      <c r="E74" s="84">
        <v>60</v>
      </c>
      <c r="F74" s="85"/>
      <c r="G74" s="86">
        <f t="shared" si="8"/>
        <v>0</v>
      </c>
      <c r="H74" s="38"/>
      <c r="I74" s="85" t="s">
        <v>47</v>
      </c>
      <c r="J74" s="38"/>
      <c r="K74" s="38"/>
      <c r="L74" s="85" t="s">
        <v>47</v>
      </c>
      <c r="M74" s="86">
        <v>0</v>
      </c>
      <c r="N74" s="86"/>
      <c r="O74" s="38"/>
      <c r="P74" s="86">
        <f t="shared" si="7"/>
        <v>0</v>
      </c>
      <c r="Q74" s="94"/>
    </row>
    <row r="75" hidden="1" spans="1:17">
      <c r="A75" s="33">
        <v>69</v>
      </c>
      <c r="B75" s="82" t="s">
        <v>90</v>
      </c>
      <c r="C75" s="82" t="s">
        <v>92</v>
      </c>
      <c r="D75" s="84" t="s">
        <v>79</v>
      </c>
      <c r="E75" s="84">
        <v>24</v>
      </c>
      <c r="F75" s="85"/>
      <c r="G75" s="86">
        <f t="shared" si="8"/>
        <v>0</v>
      </c>
      <c r="H75" s="38"/>
      <c r="I75" s="85" t="s">
        <v>47</v>
      </c>
      <c r="J75" s="38"/>
      <c r="K75" s="38"/>
      <c r="L75" s="85" t="s">
        <v>47</v>
      </c>
      <c r="M75" s="86">
        <v>0</v>
      </c>
      <c r="N75" s="86"/>
      <c r="O75" s="38"/>
      <c r="P75" s="86">
        <f t="shared" si="7"/>
        <v>0</v>
      </c>
      <c r="Q75" s="94"/>
    </row>
    <row r="76" ht="33.75" hidden="1" spans="1:17">
      <c r="A76" s="33">
        <v>70</v>
      </c>
      <c r="B76" s="82" t="s">
        <v>93</v>
      </c>
      <c r="C76" s="82" t="s">
        <v>681</v>
      </c>
      <c r="D76" s="84" t="s">
        <v>79</v>
      </c>
      <c r="E76" s="84">
        <v>24</v>
      </c>
      <c r="F76" s="85"/>
      <c r="G76" s="86">
        <f t="shared" si="8"/>
        <v>0</v>
      </c>
      <c r="H76" s="38"/>
      <c r="I76" s="85" t="s">
        <v>47</v>
      </c>
      <c r="J76" s="38"/>
      <c r="K76" s="38"/>
      <c r="L76" s="85" t="s">
        <v>47</v>
      </c>
      <c r="M76" s="86">
        <v>0</v>
      </c>
      <c r="N76" s="86"/>
      <c r="O76" s="38"/>
      <c r="P76" s="86">
        <f t="shared" si="7"/>
        <v>0</v>
      </c>
      <c r="Q76" s="94"/>
    </row>
    <row r="77" ht="45" hidden="1" spans="1:17">
      <c r="A77" s="33">
        <v>71</v>
      </c>
      <c r="B77" s="82" t="s">
        <v>108</v>
      </c>
      <c r="C77" s="82" t="s">
        <v>682</v>
      </c>
      <c r="D77" s="84" t="s">
        <v>45</v>
      </c>
      <c r="E77" s="84">
        <v>245</v>
      </c>
      <c r="F77" s="85" t="s">
        <v>683</v>
      </c>
      <c r="G77" s="86">
        <f t="shared" si="8"/>
        <v>0</v>
      </c>
      <c r="H77" s="38"/>
      <c r="I77" s="62" t="s">
        <v>684</v>
      </c>
      <c r="J77" s="38" t="s">
        <v>45</v>
      </c>
      <c r="K77" s="38"/>
      <c r="L77" s="42">
        <v>350</v>
      </c>
      <c r="M77" s="86">
        <f>L77*K77</f>
        <v>0</v>
      </c>
      <c r="N77" s="86"/>
      <c r="O77" s="38"/>
      <c r="P77" s="86">
        <f t="shared" si="7"/>
        <v>0</v>
      </c>
      <c r="Q77" s="71" t="s">
        <v>685</v>
      </c>
    </row>
    <row r="78" ht="33.75" hidden="1" spans="1:17">
      <c r="A78" s="33">
        <v>72</v>
      </c>
      <c r="B78" s="82" t="s">
        <v>198</v>
      </c>
      <c r="C78" s="82" t="s">
        <v>686</v>
      </c>
      <c r="D78" s="84" t="s">
        <v>45</v>
      </c>
      <c r="E78" s="84">
        <v>350</v>
      </c>
      <c r="F78" s="85" t="s">
        <v>200</v>
      </c>
      <c r="G78" s="86">
        <f t="shared" si="8"/>
        <v>0</v>
      </c>
      <c r="H78" s="38"/>
      <c r="I78" s="62" t="s">
        <v>201</v>
      </c>
      <c r="J78" s="38" t="s">
        <v>45</v>
      </c>
      <c r="K78" s="38"/>
      <c r="L78" s="38" t="s">
        <v>47</v>
      </c>
      <c r="M78" s="86">
        <v>0</v>
      </c>
      <c r="N78" s="86"/>
      <c r="O78" s="38"/>
      <c r="P78" s="86">
        <f t="shared" si="7"/>
        <v>0</v>
      </c>
      <c r="Q78" s="71" t="s">
        <v>202</v>
      </c>
    </row>
    <row r="79" ht="56.25" hidden="1" spans="1:17">
      <c r="A79" s="33">
        <v>73</v>
      </c>
      <c r="B79" s="82" t="s">
        <v>114</v>
      </c>
      <c r="C79" s="82" t="s">
        <v>687</v>
      </c>
      <c r="D79" s="84" t="s">
        <v>45</v>
      </c>
      <c r="E79" s="84">
        <v>9.8</v>
      </c>
      <c r="F79" s="85" t="s">
        <v>683</v>
      </c>
      <c r="G79" s="86">
        <f t="shared" si="8"/>
        <v>0</v>
      </c>
      <c r="H79" s="38"/>
      <c r="I79" s="85" t="s">
        <v>683</v>
      </c>
      <c r="J79" s="38" t="s">
        <v>45</v>
      </c>
      <c r="K79" s="38"/>
      <c r="L79" s="42">
        <v>350</v>
      </c>
      <c r="M79" s="86">
        <f t="shared" ref="M79:M87" si="9">L79*K79</f>
        <v>0</v>
      </c>
      <c r="N79" s="86"/>
      <c r="O79" s="38"/>
      <c r="P79" s="86">
        <f t="shared" si="7"/>
        <v>0</v>
      </c>
      <c r="Q79" s="71" t="s">
        <v>688</v>
      </c>
    </row>
    <row r="80" ht="22.5" spans="1:17">
      <c r="A80" s="33">
        <v>74</v>
      </c>
      <c r="B80" s="82" t="s">
        <v>121</v>
      </c>
      <c r="C80" s="82" t="s">
        <v>689</v>
      </c>
      <c r="D80" s="84" t="s">
        <v>45</v>
      </c>
      <c r="E80" s="84">
        <v>3.5</v>
      </c>
      <c r="F80" s="85" t="s">
        <v>123</v>
      </c>
      <c r="G80" s="86">
        <f t="shared" si="8"/>
        <v>0</v>
      </c>
      <c r="H80" s="38"/>
      <c r="I80" s="62" t="s">
        <v>124</v>
      </c>
      <c r="J80" s="38" t="s">
        <v>45</v>
      </c>
      <c r="K80" s="38"/>
      <c r="L80" s="38"/>
      <c r="M80" s="86">
        <f t="shared" si="9"/>
        <v>0</v>
      </c>
      <c r="N80" s="86"/>
      <c r="O80" s="38"/>
      <c r="P80" s="86">
        <f t="shared" si="7"/>
        <v>0</v>
      </c>
      <c r="Q80" s="94"/>
    </row>
    <row r="81" ht="22.5" hidden="1" spans="1:17">
      <c r="A81" s="33">
        <v>75</v>
      </c>
      <c r="B81" s="82" t="s">
        <v>138</v>
      </c>
      <c r="C81" s="82" t="s">
        <v>690</v>
      </c>
      <c r="D81" s="84" t="s">
        <v>140</v>
      </c>
      <c r="E81" s="84">
        <v>16</v>
      </c>
      <c r="F81" s="85" t="s">
        <v>138</v>
      </c>
      <c r="G81" s="86">
        <f t="shared" si="8"/>
        <v>0</v>
      </c>
      <c r="H81" s="38"/>
      <c r="I81" s="62" t="s">
        <v>691</v>
      </c>
      <c r="J81" s="38" t="s">
        <v>140</v>
      </c>
      <c r="K81" s="38"/>
      <c r="L81" s="38"/>
      <c r="M81" s="86">
        <f t="shared" si="9"/>
        <v>0</v>
      </c>
      <c r="N81" s="86"/>
      <c r="O81" s="38"/>
      <c r="P81" s="86">
        <f t="shared" si="7"/>
        <v>0</v>
      </c>
      <c r="Q81" s="94"/>
    </row>
    <row r="82" hidden="1" spans="1:17">
      <c r="A82" s="33">
        <v>76</v>
      </c>
      <c r="B82" s="82" t="s">
        <v>138</v>
      </c>
      <c r="C82" s="82" t="s">
        <v>692</v>
      </c>
      <c r="D82" s="84" t="s">
        <v>143</v>
      </c>
      <c r="E82" s="84">
        <v>8</v>
      </c>
      <c r="F82" s="85" t="s">
        <v>144</v>
      </c>
      <c r="G82" s="86">
        <f t="shared" si="8"/>
        <v>0</v>
      </c>
      <c r="H82" s="38"/>
      <c r="I82" s="62" t="s">
        <v>144</v>
      </c>
      <c r="J82" s="38" t="s">
        <v>143</v>
      </c>
      <c r="K82" s="38"/>
      <c r="L82" s="38"/>
      <c r="M82" s="86">
        <f t="shared" si="9"/>
        <v>0</v>
      </c>
      <c r="N82" s="86"/>
      <c r="O82" s="38"/>
      <c r="P82" s="86">
        <f t="shared" si="7"/>
        <v>0</v>
      </c>
      <c r="Q82" s="94"/>
    </row>
    <row r="83" ht="45" hidden="1" spans="1:17">
      <c r="A83" s="33">
        <v>77</v>
      </c>
      <c r="B83" s="82" t="s">
        <v>97</v>
      </c>
      <c r="C83" s="82" t="s">
        <v>693</v>
      </c>
      <c r="D83" s="84" t="s">
        <v>99</v>
      </c>
      <c r="E83" s="84">
        <v>14</v>
      </c>
      <c r="F83" s="85" t="s">
        <v>100</v>
      </c>
      <c r="G83" s="86">
        <f t="shared" si="8"/>
        <v>0</v>
      </c>
      <c r="H83" s="38"/>
      <c r="I83" s="62" t="s">
        <v>694</v>
      </c>
      <c r="J83" s="38" t="s">
        <v>99</v>
      </c>
      <c r="K83" s="38"/>
      <c r="L83" s="38"/>
      <c r="M83" s="86">
        <f t="shared" si="9"/>
        <v>0</v>
      </c>
      <c r="N83" s="86"/>
      <c r="O83" s="38"/>
      <c r="P83" s="86">
        <f t="shared" si="7"/>
        <v>0</v>
      </c>
      <c r="Q83" s="94"/>
    </row>
    <row r="84" ht="68" hidden="1" customHeight="1" spans="1:17">
      <c r="A84" s="33">
        <v>78</v>
      </c>
      <c r="B84" s="82" t="s">
        <v>672</v>
      </c>
      <c r="C84" s="82" t="s">
        <v>695</v>
      </c>
      <c r="D84" s="84" t="s">
        <v>45</v>
      </c>
      <c r="E84" s="84">
        <v>4.8</v>
      </c>
      <c r="F84" s="84" t="s">
        <v>607</v>
      </c>
      <c r="G84" s="86">
        <f t="shared" si="8"/>
        <v>0</v>
      </c>
      <c r="H84" s="33"/>
      <c r="I84" s="35" t="s">
        <v>604</v>
      </c>
      <c r="J84" s="95" t="s">
        <v>45</v>
      </c>
      <c r="K84" s="38"/>
      <c r="L84" s="38"/>
      <c r="M84" s="86">
        <f t="shared" si="9"/>
        <v>0</v>
      </c>
      <c r="N84" s="64"/>
      <c r="O84" s="63"/>
      <c r="P84" s="86">
        <f t="shared" si="7"/>
        <v>0</v>
      </c>
      <c r="Q84" s="94"/>
    </row>
    <row r="85" ht="73" hidden="1" customHeight="1" spans="1:17">
      <c r="A85" s="33">
        <v>79</v>
      </c>
      <c r="B85" s="82" t="s">
        <v>696</v>
      </c>
      <c r="C85" s="82" t="s">
        <v>697</v>
      </c>
      <c r="D85" s="84" t="s">
        <v>45</v>
      </c>
      <c r="E85" s="84">
        <v>4.8</v>
      </c>
      <c r="F85" s="84" t="s">
        <v>676</v>
      </c>
      <c r="G85" s="86">
        <f t="shared" si="8"/>
        <v>0</v>
      </c>
      <c r="H85" s="33"/>
      <c r="I85" s="35" t="s">
        <v>677</v>
      </c>
      <c r="J85" s="95" t="s">
        <v>45</v>
      </c>
      <c r="K85" s="38"/>
      <c r="L85" s="38"/>
      <c r="M85" s="86">
        <f t="shared" si="9"/>
        <v>0</v>
      </c>
      <c r="N85" s="64"/>
      <c r="O85" s="63"/>
      <c r="P85" s="86">
        <f t="shared" si="7"/>
        <v>0</v>
      </c>
      <c r="Q85" s="94"/>
    </row>
    <row r="86" hidden="1" spans="1:17">
      <c r="A86" s="33">
        <v>80</v>
      </c>
      <c r="B86" s="82" t="s">
        <v>118</v>
      </c>
      <c r="C86" s="82" t="s">
        <v>119</v>
      </c>
      <c r="D86" s="84" t="s">
        <v>79</v>
      </c>
      <c r="E86" s="84">
        <v>16</v>
      </c>
      <c r="F86" s="85" t="s">
        <v>120</v>
      </c>
      <c r="G86" s="86">
        <f t="shared" si="8"/>
        <v>0</v>
      </c>
      <c r="H86" s="38"/>
      <c r="I86" s="110" t="s">
        <v>120</v>
      </c>
      <c r="J86" s="38" t="s">
        <v>79</v>
      </c>
      <c r="K86" s="38"/>
      <c r="L86" s="38"/>
      <c r="M86" s="86">
        <f t="shared" si="9"/>
        <v>0</v>
      </c>
      <c r="N86" s="86"/>
      <c r="O86" s="38"/>
      <c r="P86" s="86">
        <f>G86*'游客中心-装饰'!E64</f>
        <v>0</v>
      </c>
      <c r="Q86" s="94"/>
    </row>
    <row r="87" ht="22.5" hidden="1" spans="1:17">
      <c r="A87" s="33">
        <v>81</v>
      </c>
      <c r="B87" s="82" t="s">
        <v>128</v>
      </c>
      <c r="C87" s="82" t="s">
        <v>132</v>
      </c>
      <c r="D87" s="84" t="s">
        <v>130</v>
      </c>
      <c r="E87" s="84">
        <v>4</v>
      </c>
      <c r="F87" s="85" t="s">
        <v>131</v>
      </c>
      <c r="G87" s="86">
        <f t="shared" si="8"/>
        <v>0</v>
      </c>
      <c r="H87" s="38"/>
      <c r="I87" s="62" t="s">
        <v>213</v>
      </c>
      <c r="J87" s="38" t="s">
        <v>143</v>
      </c>
      <c r="K87" s="38"/>
      <c r="L87" s="38"/>
      <c r="M87" s="86">
        <f t="shared" si="9"/>
        <v>0</v>
      </c>
      <c r="N87" s="86"/>
      <c r="O87" s="38"/>
      <c r="P87" s="86">
        <f>G87*E87</f>
        <v>0</v>
      </c>
      <c r="Q87" s="94"/>
    </row>
    <row r="88" ht="22.5" hidden="1" spans="1:17">
      <c r="A88" s="33">
        <v>82</v>
      </c>
      <c r="B88" s="81" t="s">
        <v>698</v>
      </c>
      <c r="C88" s="82"/>
      <c r="D88" s="84"/>
      <c r="E88" s="84"/>
      <c r="F88" s="84"/>
      <c r="G88" s="40"/>
      <c r="H88" s="33"/>
      <c r="I88" s="40"/>
      <c r="J88" s="40"/>
      <c r="K88" s="40"/>
      <c r="L88" s="94"/>
      <c r="M88" s="94"/>
      <c r="N88" s="94"/>
      <c r="O88" s="94"/>
      <c r="P88" s="94"/>
      <c r="Q88" s="94"/>
    </row>
    <row r="89" ht="22.5" hidden="1" spans="1:17">
      <c r="A89" s="33">
        <v>83</v>
      </c>
      <c r="B89" s="82" t="s">
        <v>43</v>
      </c>
      <c r="C89" s="82" t="s">
        <v>699</v>
      </c>
      <c r="D89" s="84" t="s">
        <v>45</v>
      </c>
      <c r="E89" s="84">
        <v>2.64</v>
      </c>
      <c r="F89" s="85" t="s">
        <v>43</v>
      </c>
      <c r="G89" s="86">
        <f>H89+N89+O89</f>
        <v>0</v>
      </c>
      <c r="H89" s="38"/>
      <c r="I89" s="62" t="s">
        <v>595</v>
      </c>
      <c r="J89" s="38" t="s">
        <v>45</v>
      </c>
      <c r="K89" s="38"/>
      <c r="L89" s="38" t="s">
        <v>47</v>
      </c>
      <c r="M89" s="86" t="s">
        <v>47</v>
      </c>
      <c r="N89" s="86"/>
      <c r="O89" s="38"/>
      <c r="P89" s="86">
        <f>G89*E89</f>
        <v>0</v>
      </c>
      <c r="Q89" s="71" t="s">
        <v>48</v>
      </c>
    </row>
    <row r="90" ht="33.75" hidden="1" spans="1:17">
      <c r="A90" s="33">
        <v>84</v>
      </c>
      <c r="B90" s="82" t="s">
        <v>181</v>
      </c>
      <c r="C90" s="82" t="s">
        <v>679</v>
      </c>
      <c r="D90" s="84" t="s">
        <v>45</v>
      </c>
      <c r="E90" s="84">
        <v>416.9</v>
      </c>
      <c r="F90" s="85" t="s">
        <v>183</v>
      </c>
      <c r="G90" s="86">
        <f>H90+N90+O90</f>
        <v>0</v>
      </c>
      <c r="H90" s="38"/>
      <c r="I90" s="62" t="s">
        <v>680</v>
      </c>
      <c r="J90" s="38" t="s">
        <v>45</v>
      </c>
      <c r="K90" s="38"/>
      <c r="L90" s="38" t="s">
        <v>47</v>
      </c>
      <c r="M90" s="86" t="s">
        <v>47</v>
      </c>
      <c r="N90" s="86"/>
      <c r="O90" s="38"/>
      <c r="P90" s="86">
        <f>G90*E90</f>
        <v>0</v>
      </c>
      <c r="Q90" s="71" t="s">
        <v>185</v>
      </c>
    </row>
    <row r="91" ht="33.75" hidden="1" spans="1:17">
      <c r="A91" s="33">
        <v>85</v>
      </c>
      <c r="B91" s="82" t="s">
        <v>85</v>
      </c>
      <c r="C91" s="82" t="s">
        <v>700</v>
      </c>
      <c r="D91" s="84" t="s">
        <v>45</v>
      </c>
      <c r="E91" s="84">
        <v>416.9</v>
      </c>
      <c r="F91" s="85" t="s">
        <v>196</v>
      </c>
      <c r="G91" s="86">
        <f>H91+M91+N91+O91</f>
        <v>0</v>
      </c>
      <c r="H91" s="38"/>
      <c r="I91" s="62" t="s">
        <v>197</v>
      </c>
      <c r="J91" s="38" t="s">
        <v>45</v>
      </c>
      <c r="K91" s="38"/>
      <c r="L91" s="38"/>
      <c r="M91" s="86">
        <f>L91*K91</f>
        <v>0</v>
      </c>
      <c r="N91" s="86"/>
      <c r="O91" s="38"/>
      <c r="P91" s="86">
        <f>G91*E91</f>
        <v>0</v>
      </c>
      <c r="Q91" s="71"/>
    </row>
    <row r="92" ht="33.75" hidden="1" spans="1:17">
      <c r="A92" s="33">
        <v>86</v>
      </c>
      <c r="B92" s="82" t="s">
        <v>198</v>
      </c>
      <c r="C92" s="82" t="s">
        <v>701</v>
      </c>
      <c r="D92" s="84" t="s">
        <v>45</v>
      </c>
      <c r="E92" s="84">
        <v>697.79</v>
      </c>
      <c r="F92" s="85" t="s">
        <v>200</v>
      </c>
      <c r="G92" s="86">
        <f>H92+M92+N92+O92</f>
        <v>0</v>
      </c>
      <c r="H92" s="38"/>
      <c r="I92" s="62" t="s">
        <v>201</v>
      </c>
      <c r="J92" s="38" t="s">
        <v>45</v>
      </c>
      <c r="K92" s="38"/>
      <c r="L92" s="38" t="s">
        <v>47</v>
      </c>
      <c r="M92" s="86">
        <v>0</v>
      </c>
      <c r="N92" s="86"/>
      <c r="O92" s="38"/>
      <c r="P92" s="86">
        <f>G92*E92</f>
        <v>0</v>
      </c>
      <c r="Q92" s="71" t="s">
        <v>202</v>
      </c>
    </row>
    <row r="93" hidden="1" spans="1:17">
      <c r="A93" s="33">
        <v>87</v>
      </c>
      <c r="B93" s="81" t="s">
        <v>702</v>
      </c>
      <c r="C93" s="82"/>
      <c r="D93" s="84"/>
      <c r="E93" s="84"/>
      <c r="F93" s="84"/>
      <c r="G93" s="40"/>
      <c r="H93" s="33"/>
      <c r="I93" s="40"/>
      <c r="J93" s="40"/>
      <c r="K93" s="40"/>
      <c r="L93" s="94"/>
      <c r="M93" s="94"/>
      <c r="N93" s="94"/>
      <c r="O93" s="94"/>
      <c r="P93" s="94"/>
      <c r="Q93" s="94"/>
    </row>
    <row r="94" ht="22.5" hidden="1" spans="1:17">
      <c r="A94" s="33">
        <v>88</v>
      </c>
      <c r="B94" s="82" t="s">
        <v>43</v>
      </c>
      <c r="C94" s="82" t="s">
        <v>699</v>
      </c>
      <c r="D94" s="84" t="s">
        <v>45</v>
      </c>
      <c r="E94" s="84">
        <v>4.5</v>
      </c>
      <c r="F94" s="85" t="s">
        <v>43</v>
      </c>
      <c r="G94" s="86">
        <f>H94+N94+O94</f>
        <v>0</v>
      </c>
      <c r="H94" s="38"/>
      <c r="I94" s="62" t="s">
        <v>595</v>
      </c>
      <c r="J94" s="38" t="s">
        <v>45</v>
      </c>
      <c r="K94" s="38"/>
      <c r="L94" s="38" t="s">
        <v>47</v>
      </c>
      <c r="M94" s="86" t="s">
        <v>47</v>
      </c>
      <c r="N94" s="86"/>
      <c r="O94" s="38"/>
      <c r="P94" s="86">
        <f>G94*E94</f>
        <v>0</v>
      </c>
      <c r="Q94" s="71" t="s">
        <v>48</v>
      </c>
    </row>
    <row r="95" hidden="1" spans="1:17">
      <c r="A95" s="33">
        <v>89</v>
      </c>
      <c r="B95" s="82" t="s">
        <v>596</v>
      </c>
      <c r="C95" s="82" t="s">
        <v>703</v>
      </c>
      <c r="D95" s="84" t="s">
        <v>45</v>
      </c>
      <c r="E95" s="84">
        <v>268</v>
      </c>
      <c r="F95" s="84"/>
      <c r="G95" s="86">
        <f>H95+M95+N95+O95</f>
        <v>0</v>
      </c>
      <c r="H95" s="38"/>
      <c r="I95" s="85" t="s">
        <v>47</v>
      </c>
      <c r="J95" s="38"/>
      <c r="K95" s="38"/>
      <c r="L95" s="85" t="s">
        <v>47</v>
      </c>
      <c r="M95" s="86">
        <v>0</v>
      </c>
      <c r="N95" s="86"/>
      <c r="O95" s="38"/>
      <c r="P95" s="86">
        <f>G95*E95</f>
        <v>0</v>
      </c>
      <c r="Q95" s="94"/>
    </row>
    <row r="96" ht="33.75" hidden="1" spans="1:17">
      <c r="A96" s="33">
        <v>90</v>
      </c>
      <c r="B96" s="82" t="s">
        <v>240</v>
      </c>
      <c r="C96" s="82" t="s">
        <v>241</v>
      </c>
      <c r="D96" s="84" t="s">
        <v>55</v>
      </c>
      <c r="E96" s="84">
        <v>135</v>
      </c>
      <c r="F96" s="85" t="s">
        <v>242</v>
      </c>
      <c r="G96" s="100">
        <f>M96</f>
        <v>400</v>
      </c>
      <c r="H96" s="38"/>
      <c r="I96" s="110" t="s">
        <v>243</v>
      </c>
      <c r="J96" s="38" t="s">
        <v>55</v>
      </c>
      <c r="K96" s="42">
        <v>1</v>
      </c>
      <c r="L96" s="42">
        <v>400</v>
      </c>
      <c r="M96" s="100">
        <f>L96*K96</f>
        <v>400</v>
      </c>
      <c r="N96" s="86" t="s">
        <v>47</v>
      </c>
      <c r="O96" s="38" t="s">
        <v>47</v>
      </c>
      <c r="P96" s="86">
        <f>G96*E96</f>
        <v>54000</v>
      </c>
      <c r="Q96" s="71" t="s">
        <v>244</v>
      </c>
    </row>
    <row r="97" ht="22.5" hidden="1" spans="1:17">
      <c r="A97" s="33">
        <v>91</v>
      </c>
      <c r="B97" s="82" t="s">
        <v>68</v>
      </c>
      <c r="C97" s="82" t="s">
        <v>704</v>
      </c>
      <c r="D97" s="84" t="s">
        <v>45</v>
      </c>
      <c r="E97" s="84">
        <v>79.57</v>
      </c>
      <c r="F97" s="85" t="s">
        <v>70</v>
      </c>
      <c r="G97" s="86">
        <f>H97+M97+N97+O97</f>
        <v>0</v>
      </c>
      <c r="H97" s="38"/>
      <c r="I97" s="62" t="s">
        <v>71</v>
      </c>
      <c r="J97" s="38" t="s">
        <v>45</v>
      </c>
      <c r="K97" s="38"/>
      <c r="L97" s="38"/>
      <c r="M97" s="86">
        <f>L97*K97</f>
        <v>0</v>
      </c>
      <c r="N97" s="86"/>
      <c r="O97" s="38"/>
      <c r="P97" s="86">
        <f>G97*E97</f>
        <v>0</v>
      </c>
      <c r="Q97" s="71"/>
    </row>
    <row r="98" ht="33.75" hidden="1" spans="1:17">
      <c r="A98" s="33">
        <v>92</v>
      </c>
      <c r="B98" s="81" t="s">
        <v>705</v>
      </c>
      <c r="C98" s="82"/>
      <c r="D98" s="84"/>
      <c r="E98" s="84"/>
      <c r="F98" s="84"/>
      <c r="G98" s="40"/>
      <c r="H98" s="33"/>
      <c r="I98" s="40"/>
      <c r="J98" s="40"/>
      <c r="K98" s="40"/>
      <c r="L98" s="94"/>
      <c r="M98" s="94"/>
      <c r="N98" s="94"/>
      <c r="O98" s="94"/>
      <c r="P98" s="94"/>
      <c r="Q98" s="94"/>
    </row>
    <row r="99" ht="22.5" hidden="1" spans="1:17">
      <c r="A99" s="33">
        <v>93</v>
      </c>
      <c r="B99" s="82" t="s">
        <v>43</v>
      </c>
      <c r="C99" s="82" t="s">
        <v>594</v>
      </c>
      <c r="D99" s="84" t="s">
        <v>45</v>
      </c>
      <c r="E99" s="84">
        <v>4.4</v>
      </c>
      <c r="F99" s="85" t="s">
        <v>43</v>
      </c>
      <c r="G99" s="86">
        <f>H99+N99+O99</f>
        <v>0</v>
      </c>
      <c r="H99" s="38"/>
      <c r="I99" s="62" t="s">
        <v>595</v>
      </c>
      <c r="J99" s="38" t="s">
        <v>45</v>
      </c>
      <c r="K99" s="38"/>
      <c r="L99" s="38" t="s">
        <v>47</v>
      </c>
      <c r="M99" s="86" t="s">
        <v>47</v>
      </c>
      <c r="N99" s="86"/>
      <c r="O99" s="38"/>
      <c r="P99" s="86">
        <f t="shared" ref="P99:P128" si="10">G99*E99</f>
        <v>0</v>
      </c>
      <c r="Q99" s="71" t="s">
        <v>48</v>
      </c>
    </row>
    <row r="100" ht="33.75" hidden="1" spans="1:17">
      <c r="A100" s="33">
        <v>94</v>
      </c>
      <c r="B100" s="82" t="s">
        <v>181</v>
      </c>
      <c r="C100" s="82" t="s">
        <v>706</v>
      </c>
      <c r="D100" s="84" t="s">
        <v>45</v>
      </c>
      <c r="E100" s="84">
        <v>281.87</v>
      </c>
      <c r="F100" s="85" t="s">
        <v>183</v>
      </c>
      <c r="G100" s="86">
        <f>H100+N100+O100</f>
        <v>0</v>
      </c>
      <c r="H100" s="38"/>
      <c r="I100" s="62" t="s">
        <v>707</v>
      </c>
      <c r="J100" s="38" t="s">
        <v>45</v>
      </c>
      <c r="K100" s="38"/>
      <c r="L100" s="38" t="s">
        <v>47</v>
      </c>
      <c r="M100" s="86" t="s">
        <v>47</v>
      </c>
      <c r="N100" s="86"/>
      <c r="O100" s="38"/>
      <c r="P100" s="86">
        <f t="shared" si="10"/>
        <v>0</v>
      </c>
      <c r="Q100" s="71" t="s">
        <v>185</v>
      </c>
    </row>
    <row r="101" ht="22.5" hidden="1" spans="1:17">
      <c r="A101" s="33">
        <v>95</v>
      </c>
      <c r="B101" s="82" t="s">
        <v>188</v>
      </c>
      <c r="C101" s="82" t="s">
        <v>708</v>
      </c>
      <c r="D101" s="84" t="s">
        <v>55</v>
      </c>
      <c r="E101" s="84">
        <v>241</v>
      </c>
      <c r="F101" s="85" t="s">
        <v>190</v>
      </c>
      <c r="G101" s="86">
        <f>H101+N101+O101</f>
        <v>0</v>
      </c>
      <c r="H101" s="38"/>
      <c r="I101" s="85" t="s">
        <v>190</v>
      </c>
      <c r="J101" s="38" t="s">
        <v>55</v>
      </c>
      <c r="K101" s="38"/>
      <c r="L101" s="38" t="s">
        <v>47</v>
      </c>
      <c r="M101" s="86" t="s">
        <v>47</v>
      </c>
      <c r="N101" s="86"/>
      <c r="O101" s="38"/>
      <c r="P101" s="86">
        <f t="shared" si="10"/>
        <v>0</v>
      </c>
      <c r="Q101" s="71" t="s">
        <v>192</v>
      </c>
    </row>
    <row r="102" ht="45" hidden="1" spans="1:17">
      <c r="A102" s="33">
        <v>96</v>
      </c>
      <c r="B102" s="82" t="s">
        <v>85</v>
      </c>
      <c r="C102" s="71" t="s">
        <v>134</v>
      </c>
      <c r="D102" s="84" t="s">
        <v>45</v>
      </c>
      <c r="E102" s="84">
        <v>160.56</v>
      </c>
      <c r="F102" s="85" t="s">
        <v>87</v>
      </c>
      <c r="G102" s="86">
        <f>H102+M102+N102+O102</f>
        <v>0</v>
      </c>
      <c r="H102" s="38"/>
      <c r="I102" s="62" t="s">
        <v>107</v>
      </c>
      <c r="J102" s="38" t="s">
        <v>45</v>
      </c>
      <c r="K102" s="38"/>
      <c r="L102" s="38"/>
      <c r="M102" s="86">
        <f>L102*K102</f>
        <v>0</v>
      </c>
      <c r="N102" s="86"/>
      <c r="O102" s="38"/>
      <c r="P102" s="86">
        <f t="shared" si="10"/>
        <v>0</v>
      </c>
      <c r="Q102" s="71"/>
    </row>
    <row r="103" ht="45" hidden="1" spans="1:17">
      <c r="A103" s="33">
        <v>97</v>
      </c>
      <c r="B103" s="82" t="s">
        <v>85</v>
      </c>
      <c r="C103" s="71" t="s">
        <v>239</v>
      </c>
      <c r="D103" s="84" t="s">
        <v>45</v>
      </c>
      <c r="E103" s="84">
        <v>110.15</v>
      </c>
      <c r="F103" s="85" t="s">
        <v>87</v>
      </c>
      <c r="G103" s="86">
        <f>H103+M103+N103+O103</f>
        <v>0</v>
      </c>
      <c r="H103" s="38"/>
      <c r="I103" s="62" t="s">
        <v>88</v>
      </c>
      <c r="J103" s="38" t="s">
        <v>45</v>
      </c>
      <c r="K103" s="38"/>
      <c r="L103" s="38"/>
      <c r="M103" s="86">
        <f>L103*K103</f>
        <v>0</v>
      </c>
      <c r="N103" s="86"/>
      <c r="O103" s="38"/>
      <c r="P103" s="86">
        <f t="shared" si="10"/>
        <v>0</v>
      </c>
      <c r="Q103" s="71"/>
    </row>
    <row r="104" hidden="1" spans="1:17">
      <c r="A104" s="33">
        <v>98</v>
      </c>
      <c r="B104" s="101" t="s">
        <v>260</v>
      </c>
      <c r="C104" s="71"/>
      <c r="D104" s="102"/>
      <c r="E104" s="38"/>
      <c r="F104" s="85"/>
      <c r="G104" s="86"/>
      <c r="H104" s="38"/>
      <c r="I104" s="62"/>
      <c r="J104" s="38"/>
      <c r="K104" s="38"/>
      <c r="L104" s="38"/>
      <c r="M104" s="86"/>
      <c r="N104" s="86"/>
      <c r="O104" s="38"/>
      <c r="P104" s="86">
        <f t="shared" si="10"/>
        <v>0</v>
      </c>
      <c r="Q104" s="71"/>
    </row>
    <row r="105" ht="22.5" hidden="1" spans="1:17">
      <c r="A105" s="33">
        <v>99</v>
      </c>
      <c r="B105" s="102" t="s">
        <v>261</v>
      </c>
      <c r="C105" s="71" t="s">
        <v>262</v>
      </c>
      <c r="D105" s="103" t="s">
        <v>45</v>
      </c>
      <c r="E105" s="85">
        <v>874.41</v>
      </c>
      <c r="F105" s="85" t="s">
        <v>263</v>
      </c>
      <c r="G105" s="86">
        <f t="shared" ref="G105:G128" si="11">H105+M105+N105+O105</f>
        <v>0</v>
      </c>
      <c r="H105" s="38"/>
      <c r="I105" s="62" t="s">
        <v>264</v>
      </c>
      <c r="J105" s="38" t="s">
        <v>45</v>
      </c>
      <c r="K105" s="38"/>
      <c r="L105" s="63"/>
      <c r="M105" s="86">
        <f>L105*K105</f>
        <v>0</v>
      </c>
      <c r="N105" s="64"/>
      <c r="O105" s="63"/>
      <c r="P105" s="86">
        <f t="shared" si="10"/>
        <v>0</v>
      </c>
      <c r="Q105" s="111"/>
    </row>
    <row r="106" hidden="1" spans="1:17">
      <c r="A106" s="33">
        <v>100</v>
      </c>
      <c r="B106" s="102" t="s">
        <v>265</v>
      </c>
      <c r="C106" s="71" t="s">
        <v>266</v>
      </c>
      <c r="D106" s="103" t="s">
        <v>267</v>
      </c>
      <c r="E106" s="85"/>
      <c r="F106" s="85" t="s">
        <v>268</v>
      </c>
      <c r="G106" s="86">
        <f t="shared" si="11"/>
        <v>0</v>
      </c>
      <c r="H106" s="38"/>
      <c r="I106" s="110" t="s">
        <v>268</v>
      </c>
      <c r="J106" s="85" t="s">
        <v>267</v>
      </c>
      <c r="K106" s="38"/>
      <c r="L106" s="38"/>
      <c r="M106" s="86">
        <f>L106*K106</f>
        <v>0</v>
      </c>
      <c r="N106" s="86"/>
      <c r="O106" s="38"/>
      <c r="P106" s="86">
        <f t="shared" si="10"/>
        <v>0</v>
      </c>
      <c r="Q106" s="111"/>
    </row>
    <row r="107" hidden="1" spans="1:17">
      <c r="A107" s="33">
        <v>101</v>
      </c>
      <c r="B107" s="102" t="s">
        <v>265</v>
      </c>
      <c r="C107" s="71" t="s">
        <v>269</v>
      </c>
      <c r="D107" s="103" t="s">
        <v>267</v>
      </c>
      <c r="E107" s="85"/>
      <c r="F107" s="85" t="s">
        <v>268</v>
      </c>
      <c r="G107" s="86">
        <f t="shared" si="11"/>
        <v>0</v>
      </c>
      <c r="H107" s="38"/>
      <c r="I107" s="110" t="s">
        <v>268</v>
      </c>
      <c r="J107" s="85" t="s">
        <v>267</v>
      </c>
      <c r="K107" s="38"/>
      <c r="L107" s="38"/>
      <c r="M107" s="86">
        <f>L107*K107</f>
        <v>0</v>
      </c>
      <c r="N107" s="86"/>
      <c r="O107" s="38"/>
      <c r="P107" s="86">
        <f t="shared" si="10"/>
        <v>0</v>
      </c>
      <c r="Q107" s="111"/>
    </row>
    <row r="108" hidden="1" spans="1:17">
      <c r="A108" s="33">
        <v>102</v>
      </c>
      <c r="B108" s="102" t="s">
        <v>270</v>
      </c>
      <c r="C108" s="71" t="s">
        <v>271</v>
      </c>
      <c r="D108" s="103" t="s">
        <v>267</v>
      </c>
      <c r="E108" s="85">
        <v>11.6</v>
      </c>
      <c r="F108" s="85" t="s">
        <v>268</v>
      </c>
      <c r="G108" s="86">
        <f t="shared" si="11"/>
        <v>0</v>
      </c>
      <c r="H108" s="38"/>
      <c r="I108" s="110" t="s">
        <v>268</v>
      </c>
      <c r="J108" s="85" t="s">
        <v>267</v>
      </c>
      <c r="K108" s="38"/>
      <c r="L108" s="38"/>
      <c r="M108" s="86">
        <f>L108*K108</f>
        <v>0</v>
      </c>
      <c r="N108" s="86"/>
      <c r="O108" s="38"/>
      <c r="P108" s="86">
        <f t="shared" si="10"/>
        <v>0</v>
      </c>
      <c r="Q108" s="111"/>
    </row>
    <row r="109" hidden="1" spans="1:17">
      <c r="A109" s="33">
        <v>103</v>
      </c>
      <c r="B109" s="102" t="s">
        <v>272</v>
      </c>
      <c r="C109" s="71" t="s">
        <v>273</v>
      </c>
      <c r="D109" s="103" t="s">
        <v>45</v>
      </c>
      <c r="E109" s="85">
        <v>23.2</v>
      </c>
      <c r="F109" s="85"/>
      <c r="G109" s="86">
        <f t="shared" si="11"/>
        <v>0</v>
      </c>
      <c r="H109" s="38"/>
      <c r="I109" s="85" t="s">
        <v>47</v>
      </c>
      <c r="J109" s="38"/>
      <c r="K109" s="38"/>
      <c r="L109" s="85" t="s">
        <v>47</v>
      </c>
      <c r="M109" s="86">
        <v>0</v>
      </c>
      <c r="N109" s="86"/>
      <c r="O109" s="38"/>
      <c r="P109" s="86">
        <f t="shared" si="10"/>
        <v>0</v>
      </c>
      <c r="Q109" s="111"/>
    </row>
    <row r="110" hidden="1" spans="1:17">
      <c r="A110" s="33">
        <v>104</v>
      </c>
      <c r="B110" s="104" t="s">
        <v>274</v>
      </c>
      <c r="C110" s="105" t="s">
        <v>275</v>
      </c>
      <c r="D110" s="95" t="s">
        <v>45</v>
      </c>
      <c r="E110" s="106">
        <f>355+3794</f>
        <v>4149</v>
      </c>
      <c r="F110" s="85"/>
      <c r="G110" s="86">
        <f t="shared" si="11"/>
        <v>0</v>
      </c>
      <c r="H110" s="38"/>
      <c r="I110" s="85" t="s">
        <v>47</v>
      </c>
      <c r="J110" s="38"/>
      <c r="K110" s="38"/>
      <c r="L110" s="85" t="s">
        <v>47</v>
      </c>
      <c r="M110" s="86">
        <v>0</v>
      </c>
      <c r="N110" s="86"/>
      <c r="O110" s="38"/>
      <c r="P110" s="86">
        <f t="shared" si="10"/>
        <v>0</v>
      </c>
      <c r="Q110" s="111"/>
    </row>
    <row r="111" ht="22.5" hidden="1" spans="1:17">
      <c r="A111" s="33">
        <v>105</v>
      </c>
      <c r="B111" s="104" t="s">
        <v>276</v>
      </c>
      <c r="C111" s="105" t="s">
        <v>277</v>
      </c>
      <c r="D111" s="95" t="s">
        <v>278</v>
      </c>
      <c r="E111" s="107">
        <v>15.32</v>
      </c>
      <c r="F111" s="85" t="s">
        <v>279</v>
      </c>
      <c r="G111" s="86">
        <f t="shared" si="11"/>
        <v>0</v>
      </c>
      <c r="H111" s="38"/>
      <c r="I111" s="62" t="s">
        <v>280</v>
      </c>
      <c r="J111" s="95" t="s">
        <v>278</v>
      </c>
      <c r="K111" s="38"/>
      <c r="L111" s="38"/>
      <c r="M111" s="86">
        <f t="shared" ref="M111:M116" si="12">L111*K111</f>
        <v>0</v>
      </c>
      <c r="N111" s="86"/>
      <c r="O111" s="63"/>
      <c r="P111" s="86">
        <f t="shared" si="10"/>
        <v>0</v>
      </c>
      <c r="Q111" s="111"/>
    </row>
    <row r="112" ht="33.75" hidden="1" spans="1:17">
      <c r="A112" s="33">
        <v>106</v>
      </c>
      <c r="B112" s="108" t="s">
        <v>709</v>
      </c>
      <c r="C112" s="105" t="s">
        <v>710</v>
      </c>
      <c r="D112" s="95" t="s">
        <v>278</v>
      </c>
      <c r="E112" s="107">
        <v>3.44</v>
      </c>
      <c r="F112" s="85" t="s">
        <v>279</v>
      </c>
      <c r="G112" s="86">
        <f t="shared" si="11"/>
        <v>0</v>
      </c>
      <c r="H112" s="38"/>
      <c r="I112" s="62" t="s">
        <v>280</v>
      </c>
      <c r="J112" s="95" t="s">
        <v>278</v>
      </c>
      <c r="K112" s="38"/>
      <c r="L112" s="38"/>
      <c r="M112" s="86">
        <f t="shared" si="12"/>
        <v>0</v>
      </c>
      <c r="N112" s="86"/>
      <c r="O112" s="63"/>
      <c r="P112" s="86">
        <f t="shared" si="10"/>
        <v>0</v>
      </c>
      <c r="Q112" s="111"/>
    </row>
    <row r="113" ht="22.5" hidden="1" spans="1:17">
      <c r="A113" s="33">
        <v>107</v>
      </c>
      <c r="B113" s="104" t="s">
        <v>281</v>
      </c>
      <c r="C113" s="105" t="s">
        <v>282</v>
      </c>
      <c r="D113" s="95" t="s">
        <v>278</v>
      </c>
      <c r="E113" s="107">
        <v>4</v>
      </c>
      <c r="F113" s="85" t="s">
        <v>279</v>
      </c>
      <c r="G113" s="86">
        <f t="shared" si="11"/>
        <v>0</v>
      </c>
      <c r="H113" s="38"/>
      <c r="I113" s="62" t="s">
        <v>280</v>
      </c>
      <c r="J113" s="95" t="s">
        <v>278</v>
      </c>
      <c r="K113" s="38"/>
      <c r="L113" s="38"/>
      <c r="M113" s="86">
        <f t="shared" si="12"/>
        <v>0</v>
      </c>
      <c r="N113" s="86"/>
      <c r="O113" s="63"/>
      <c r="P113" s="86">
        <f t="shared" si="10"/>
        <v>0</v>
      </c>
      <c r="Q113" s="111"/>
    </row>
    <row r="114" ht="22.5" hidden="1" spans="1:17">
      <c r="A114" s="33">
        <v>108</v>
      </c>
      <c r="B114" s="109" t="s">
        <v>711</v>
      </c>
      <c r="C114" s="109" t="s">
        <v>712</v>
      </c>
      <c r="D114" s="95" t="s">
        <v>45</v>
      </c>
      <c r="E114" s="85">
        <v>431</v>
      </c>
      <c r="F114" s="85" t="s">
        <v>607</v>
      </c>
      <c r="G114" s="86">
        <f t="shared" si="11"/>
        <v>0</v>
      </c>
      <c r="H114" s="38"/>
      <c r="I114" s="82" t="s">
        <v>604</v>
      </c>
      <c r="J114" s="95" t="s">
        <v>45</v>
      </c>
      <c r="K114" s="38"/>
      <c r="L114" s="38"/>
      <c r="M114" s="86">
        <f t="shared" si="12"/>
        <v>0</v>
      </c>
      <c r="N114" s="64"/>
      <c r="O114" s="63"/>
      <c r="P114" s="86">
        <f t="shared" si="10"/>
        <v>0</v>
      </c>
      <c r="Q114" s="111"/>
    </row>
    <row r="115" ht="22.5" hidden="1" spans="1:17">
      <c r="A115" s="33">
        <v>109</v>
      </c>
      <c r="B115" s="109" t="s">
        <v>297</v>
      </c>
      <c r="C115" s="109" t="s">
        <v>298</v>
      </c>
      <c r="D115" s="95" t="s">
        <v>45</v>
      </c>
      <c r="E115" s="85">
        <v>120</v>
      </c>
      <c r="F115" s="85" t="s">
        <v>87</v>
      </c>
      <c r="G115" s="86">
        <f t="shared" si="11"/>
        <v>0</v>
      </c>
      <c r="H115" s="38"/>
      <c r="I115" s="62" t="s">
        <v>88</v>
      </c>
      <c r="J115" s="95" t="s">
        <v>45</v>
      </c>
      <c r="K115" s="38"/>
      <c r="L115" s="38"/>
      <c r="M115" s="86">
        <f t="shared" si="12"/>
        <v>0</v>
      </c>
      <c r="N115" s="86"/>
      <c r="O115" s="38"/>
      <c r="P115" s="86">
        <f t="shared" si="10"/>
        <v>0</v>
      </c>
      <c r="Q115" s="111"/>
    </row>
    <row r="116" ht="33.75" hidden="1" spans="1:17">
      <c r="A116" s="33">
        <v>110</v>
      </c>
      <c r="B116" s="109" t="s">
        <v>173</v>
      </c>
      <c r="C116" s="109" t="s">
        <v>713</v>
      </c>
      <c r="D116" s="95" t="s">
        <v>45</v>
      </c>
      <c r="E116" s="85">
        <v>45</v>
      </c>
      <c r="F116" s="85" t="s">
        <v>173</v>
      </c>
      <c r="G116" s="86">
        <f t="shared" si="11"/>
        <v>0</v>
      </c>
      <c r="H116" s="38"/>
      <c r="I116" s="62" t="s">
        <v>173</v>
      </c>
      <c r="J116" s="95" t="s">
        <v>45</v>
      </c>
      <c r="K116" s="38"/>
      <c r="L116" s="42">
        <v>320</v>
      </c>
      <c r="M116" s="86">
        <f t="shared" si="12"/>
        <v>0</v>
      </c>
      <c r="N116" s="86"/>
      <c r="O116" s="38"/>
      <c r="P116" s="86">
        <f t="shared" si="10"/>
        <v>0</v>
      </c>
      <c r="Q116" s="71" t="s">
        <v>714</v>
      </c>
    </row>
    <row r="117" ht="22.5" hidden="1" spans="1:17">
      <c r="A117" s="33">
        <v>111</v>
      </c>
      <c r="B117" s="109" t="s">
        <v>300</v>
      </c>
      <c r="C117" s="109" t="s">
        <v>301</v>
      </c>
      <c r="D117" s="95" t="s">
        <v>45</v>
      </c>
      <c r="E117" s="85">
        <v>220</v>
      </c>
      <c r="F117" s="85"/>
      <c r="G117" s="86">
        <f t="shared" si="11"/>
        <v>0</v>
      </c>
      <c r="H117" s="38"/>
      <c r="I117" s="85" t="s">
        <v>47</v>
      </c>
      <c r="J117" s="38"/>
      <c r="K117" s="38"/>
      <c r="L117" s="85" t="s">
        <v>47</v>
      </c>
      <c r="M117" s="86">
        <v>0</v>
      </c>
      <c r="N117" s="64"/>
      <c r="O117" s="63"/>
      <c r="P117" s="86">
        <f t="shared" si="10"/>
        <v>0</v>
      </c>
      <c r="Q117" s="111"/>
    </row>
    <row r="118" ht="22.5" hidden="1" spans="1:17">
      <c r="A118" s="33">
        <v>112</v>
      </c>
      <c r="B118" s="109" t="s">
        <v>302</v>
      </c>
      <c r="C118" s="109" t="s">
        <v>303</v>
      </c>
      <c r="D118" s="95" t="s">
        <v>45</v>
      </c>
      <c r="E118" s="85">
        <f>294.57+120</f>
        <v>414.57</v>
      </c>
      <c r="F118" s="85" t="s">
        <v>304</v>
      </c>
      <c r="G118" s="86">
        <f t="shared" si="11"/>
        <v>0</v>
      </c>
      <c r="H118" s="38"/>
      <c r="I118" s="62" t="s">
        <v>304</v>
      </c>
      <c r="J118" s="95" t="s">
        <v>45</v>
      </c>
      <c r="K118" s="38"/>
      <c r="L118" s="63"/>
      <c r="M118" s="86">
        <f t="shared" ref="M118:M127" si="13">L118*K118</f>
        <v>0</v>
      </c>
      <c r="N118" s="64"/>
      <c r="O118" s="63"/>
      <c r="P118" s="86">
        <f t="shared" si="10"/>
        <v>0</v>
      </c>
      <c r="Q118" s="111"/>
    </row>
    <row r="119" ht="22.5" hidden="1" spans="1:17">
      <c r="A119" s="33">
        <v>113</v>
      </c>
      <c r="B119" s="109" t="s">
        <v>70</v>
      </c>
      <c r="C119" s="109" t="s">
        <v>305</v>
      </c>
      <c r="D119" s="95" t="s">
        <v>45</v>
      </c>
      <c r="E119" s="85">
        <v>294.57</v>
      </c>
      <c r="F119" s="85" t="s">
        <v>70</v>
      </c>
      <c r="G119" s="86">
        <f t="shared" si="11"/>
        <v>0</v>
      </c>
      <c r="H119" s="38"/>
      <c r="I119" s="62" t="s">
        <v>306</v>
      </c>
      <c r="J119" s="95" t="s">
        <v>45</v>
      </c>
      <c r="K119" s="38"/>
      <c r="L119" s="63"/>
      <c r="M119" s="86">
        <f t="shared" si="13"/>
        <v>0</v>
      </c>
      <c r="N119" s="64"/>
      <c r="O119" s="63"/>
      <c r="P119" s="86">
        <f t="shared" si="10"/>
        <v>0</v>
      </c>
      <c r="Q119" s="111"/>
    </row>
    <row r="120" ht="33.75" hidden="1" spans="1:17">
      <c r="A120" s="33">
        <v>114</v>
      </c>
      <c r="B120" s="109" t="s">
        <v>307</v>
      </c>
      <c r="C120" s="109" t="s">
        <v>308</v>
      </c>
      <c r="D120" s="95" t="s">
        <v>45</v>
      </c>
      <c r="E120" s="85">
        <v>120</v>
      </c>
      <c r="F120" s="85" t="s">
        <v>70</v>
      </c>
      <c r="G120" s="86">
        <f t="shared" si="11"/>
        <v>0</v>
      </c>
      <c r="H120" s="38"/>
      <c r="I120" s="62" t="s">
        <v>309</v>
      </c>
      <c r="J120" s="95" t="s">
        <v>45</v>
      </c>
      <c r="K120" s="38"/>
      <c r="L120" s="63"/>
      <c r="M120" s="86">
        <f t="shared" si="13"/>
        <v>0</v>
      </c>
      <c r="N120" s="64"/>
      <c r="O120" s="63"/>
      <c r="P120" s="86">
        <f t="shared" si="10"/>
        <v>0</v>
      </c>
      <c r="Q120" s="111"/>
    </row>
    <row r="121" hidden="1" spans="1:17">
      <c r="A121" s="33">
        <v>115</v>
      </c>
      <c r="B121" s="102" t="s">
        <v>315</v>
      </c>
      <c r="C121" s="71" t="s">
        <v>316</v>
      </c>
      <c r="D121" s="38" t="s">
        <v>143</v>
      </c>
      <c r="E121" s="38">
        <f>16*3</f>
        <v>48</v>
      </c>
      <c r="F121" s="85" t="s">
        <v>317</v>
      </c>
      <c r="G121" s="86">
        <f t="shared" si="11"/>
        <v>0</v>
      </c>
      <c r="H121" s="38"/>
      <c r="I121" s="62" t="s">
        <v>318</v>
      </c>
      <c r="J121" s="38" t="s">
        <v>143</v>
      </c>
      <c r="K121" s="38"/>
      <c r="L121" s="38"/>
      <c r="M121" s="86">
        <f t="shared" si="13"/>
        <v>0</v>
      </c>
      <c r="N121" s="64"/>
      <c r="O121" s="63"/>
      <c r="P121" s="86">
        <f t="shared" si="10"/>
        <v>0</v>
      </c>
      <c r="Q121" s="111"/>
    </row>
    <row r="122" ht="22.5" hidden="1" spans="1:17">
      <c r="A122" s="33">
        <v>116</v>
      </c>
      <c r="B122" s="102" t="s">
        <v>319</v>
      </c>
      <c r="C122" s="71" t="s">
        <v>320</v>
      </c>
      <c r="D122" s="38" t="s">
        <v>143</v>
      </c>
      <c r="E122" s="38">
        <v>22</v>
      </c>
      <c r="F122" s="85" t="s">
        <v>317</v>
      </c>
      <c r="G122" s="86">
        <f t="shared" si="11"/>
        <v>0</v>
      </c>
      <c r="H122" s="38"/>
      <c r="I122" s="62" t="s">
        <v>321</v>
      </c>
      <c r="J122" s="38" t="s">
        <v>143</v>
      </c>
      <c r="K122" s="38"/>
      <c r="L122" s="38"/>
      <c r="M122" s="86">
        <f t="shared" si="13"/>
        <v>0</v>
      </c>
      <c r="N122" s="64"/>
      <c r="O122" s="63"/>
      <c r="P122" s="86">
        <f t="shared" si="10"/>
        <v>0</v>
      </c>
      <c r="Q122" s="111"/>
    </row>
    <row r="123" hidden="1" spans="1:17">
      <c r="A123" s="33">
        <v>117</v>
      </c>
      <c r="B123" s="102" t="s">
        <v>322</v>
      </c>
      <c r="C123" s="71" t="s">
        <v>323</v>
      </c>
      <c r="D123" s="38" t="s">
        <v>143</v>
      </c>
      <c r="E123" s="38">
        <v>30</v>
      </c>
      <c r="F123" s="85" t="s">
        <v>317</v>
      </c>
      <c r="G123" s="86">
        <f t="shared" si="11"/>
        <v>0</v>
      </c>
      <c r="H123" s="38"/>
      <c r="I123" s="62" t="s">
        <v>324</v>
      </c>
      <c r="J123" s="38" t="s">
        <v>143</v>
      </c>
      <c r="K123" s="38"/>
      <c r="L123" s="38"/>
      <c r="M123" s="86">
        <f t="shared" si="13"/>
        <v>0</v>
      </c>
      <c r="N123" s="64"/>
      <c r="O123" s="63"/>
      <c r="P123" s="86">
        <f t="shared" si="10"/>
        <v>0</v>
      </c>
      <c r="Q123" s="111"/>
    </row>
    <row r="124" hidden="1" spans="1:17">
      <c r="A124" s="33">
        <v>118</v>
      </c>
      <c r="B124" s="102" t="s">
        <v>325</v>
      </c>
      <c r="C124" s="71" t="s">
        <v>326</v>
      </c>
      <c r="D124" s="38" t="s">
        <v>143</v>
      </c>
      <c r="E124" s="38">
        <v>8</v>
      </c>
      <c r="F124" s="85" t="s">
        <v>317</v>
      </c>
      <c r="G124" s="86">
        <f t="shared" si="11"/>
        <v>0</v>
      </c>
      <c r="H124" s="38"/>
      <c r="I124" s="62" t="s">
        <v>327</v>
      </c>
      <c r="J124" s="38" t="s">
        <v>143</v>
      </c>
      <c r="K124" s="38"/>
      <c r="L124" s="38"/>
      <c r="M124" s="86">
        <f t="shared" si="13"/>
        <v>0</v>
      </c>
      <c r="N124" s="64"/>
      <c r="O124" s="63"/>
      <c r="P124" s="86">
        <f t="shared" si="10"/>
        <v>0</v>
      </c>
      <c r="Q124" s="111"/>
    </row>
    <row r="125" ht="33.75" hidden="1" spans="1:17">
      <c r="A125" s="33">
        <v>119</v>
      </c>
      <c r="B125" s="71" t="s">
        <v>332</v>
      </c>
      <c r="C125" s="71" t="s">
        <v>333</v>
      </c>
      <c r="D125" s="103" t="s">
        <v>45</v>
      </c>
      <c r="E125" s="38">
        <v>120</v>
      </c>
      <c r="F125" s="85" t="s">
        <v>87</v>
      </c>
      <c r="G125" s="86">
        <f t="shared" si="11"/>
        <v>0</v>
      </c>
      <c r="H125" s="38"/>
      <c r="I125" s="62" t="s">
        <v>88</v>
      </c>
      <c r="J125" s="85" t="s">
        <v>45</v>
      </c>
      <c r="K125" s="38"/>
      <c r="L125" s="38"/>
      <c r="M125" s="86">
        <f t="shared" si="13"/>
        <v>0</v>
      </c>
      <c r="N125" s="86"/>
      <c r="O125" s="38"/>
      <c r="P125" s="86">
        <f t="shared" si="10"/>
        <v>0</v>
      </c>
      <c r="Q125" s="111"/>
    </row>
    <row r="126" ht="22.5" hidden="1" spans="1:17">
      <c r="A126" s="33">
        <v>120</v>
      </c>
      <c r="B126" s="102" t="s">
        <v>334</v>
      </c>
      <c r="C126" s="71" t="s">
        <v>335</v>
      </c>
      <c r="D126" s="103" t="s">
        <v>45</v>
      </c>
      <c r="E126" s="38">
        <v>100</v>
      </c>
      <c r="F126" s="85" t="s">
        <v>87</v>
      </c>
      <c r="G126" s="86">
        <f t="shared" si="11"/>
        <v>0</v>
      </c>
      <c r="H126" s="38"/>
      <c r="I126" s="62" t="s">
        <v>336</v>
      </c>
      <c r="J126" s="85" t="s">
        <v>45</v>
      </c>
      <c r="K126" s="38"/>
      <c r="L126" s="38"/>
      <c r="M126" s="86">
        <f t="shared" si="13"/>
        <v>0</v>
      </c>
      <c r="N126" s="86"/>
      <c r="O126" s="38"/>
      <c r="P126" s="86">
        <f t="shared" si="10"/>
        <v>0</v>
      </c>
      <c r="Q126" s="71"/>
    </row>
    <row r="127" hidden="1" spans="1:17">
      <c r="A127" s="33">
        <v>121</v>
      </c>
      <c r="B127" s="102" t="s">
        <v>337</v>
      </c>
      <c r="C127" s="71" t="s">
        <v>338</v>
      </c>
      <c r="D127" s="103" t="s">
        <v>45</v>
      </c>
      <c r="E127" s="85">
        <v>25</v>
      </c>
      <c r="F127" s="85" t="s">
        <v>268</v>
      </c>
      <c r="G127" s="86">
        <f t="shared" si="11"/>
        <v>0</v>
      </c>
      <c r="H127" s="38"/>
      <c r="I127" s="110" t="s">
        <v>268</v>
      </c>
      <c r="J127" s="85" t="s">
        <v>45</v>
      </c>
      <c r="K127" s="38"/>
      <c r="L127" s="38"/>
      <c r="M127" s="86">
        <f t="shared" si="13"/>
        <v>0</v>
      </c>
      <c r="N127" s="86"/>
      <c r="O127" s="38"/>
      <c r="P127" s="86">
        <f t="shared" si="10"/>
        <v>0</v>
      </c>
      <c r="Q127" s="71"/>
    </row>
    <row r="128" hidden="1" spans="1:17">
      <c r="A128" s="33">
        <v>122</v>
      </c>
      <c r="B128" s="102" t="s">
        <v>339</v>
      </c>
      <c r="C128" s="71" t="s">
        <v>340</v>
      </c>
      <c r="D128" s="103" t="s">
        <v>45</v>
      </c>
      <c r="E128" s="38">
        <v>450</v>
      </c>
      <c r="F128" s="85"/>
      <c r="G128" s="86">
        <f t="shared" si="11"/>
        <v>0</v>
      </c>
      <c r="H128" s="38"/>
      <c r="I128" s="85" t="s">
        <v>47</v>
      </c>
      <c r="J128" s="38"/>
      <c r="K128" s="38"/>
      <c r="L128" s="85" t="s">
        <v>47</v>
      </c>
      <c r="M128" s="86">
        <v>0</v>
      </c>
      <c r="N128" s="64"/>
      <c r="O128" s="63"/>
      <c r="P128" s="86">
        <f t="shared" si="10"/>
        <v>0</v>
      </c>
      <c r="Q128" s="71"/>
    </row>
    <row r="129" s="73" customFormat="1" hidden="1" spans="1:17">
      <c r="A129" s="42">
        <v>123</v>
      </c>
      <c r="B129" s="46" t="s">
        <v>341</v>
      </c>
      <c r="C129" s="46"/>
      <c r="D129" s="46"/>
      <c r="E129" s="46"/>
      <c r="F129" s="47"/>
      <c r="G129" s="112"/>
      <c r="H129" s="47"/>
      <c r="I129" s="58"/>
      <c r="J129" s="42"/>
      <c r="K129" s="42"/>
      <c r="L129" s="59"/>
      <c r="M129" s="59"/>
      <c r="N129" s="60"/>
      <c r="O129" s="59"/>
      <c r="P129" s="61">
        <f>SUM(P3:P128)</f>
        <v>54000</v>
      </c>
      <c r="Q129" s="70"/>
    </row>
    <row r="130" s="73" customFormat="1" hidden="1" spans="1:17">
      <c r="A130" s="33">
        <v>124</v>
      </c>
      <c r="B130" s="48" t="s">
        <v>342</v>
      </c>
      <c r="C130" s="48" t="s">
        <v>343</v>
      </c>
      <c r="D130" s="48" t="s">
        <v>344</v>
      </c>
      <c r="E130" s="49">
        <v>0.04</v>
      </c>
      <c r="F130" s="48"/>
      <c r="G130" s="113"/>
      <c r="H130" s="49"/>
      <c r="I130" s="62"/>
      <c r="J130" s="38"/>
      <c r="K130" s="38"/>
      <c r="L130" s="63"/>
      <c r="M130" s="63"/>
      <c r="N130" s="64"/>
      <c r="O130" s="63"/>
      <c r="P130" s="65">
        <f>P129*E130</f>
        <v>2160</v>
      </c>
      <c r="Q130" s="71"/>
    </row>
    <row r="131" s="73" customFormat="1" hidden="1" spans="1:17">
      <c r="A131" s="33">
        <v>125</v>
      </c>
      <c r="B131" s="48"/>
      <c r="C131" s="48" t="s">
        <v>345</v>
      </c>
      <c r="D131" s="48" t="s">
        <v>344</v>
      </c>
      <c r="E131" s="49">
        <v>0.1</v>
      </c>
      <c r="F131" s="48"/>
      <c r="G131" s="113"/>
      <c r="H131" s="49"/>
      <c r="I131" s="62"/>
      <c r="J131" s="38"/>
      <c r="K131" s="38"/>
      <c r="L131" s="63"/>
      <c r="M131" s="63"/>
      <c r="N131" s="64"/>
      <c r="O131" s="63"/>
      <c r="P131" s="65">
        <f>P129*E131</f>
        <v>5400</v>
      </c>
      <c r="Q131" s="71"/>
    </row>
    <row r="132" s="73" customFormat="1" hidden="1" spans="1:17">
      <c r="A132" s="33">
        <v>126</v>
      </c>
      <c r="B132" s="48"/>
      <c r="C132" s="48" t="s">
        <v>346</v>
      </c>
      <c r="D132" s="48" t="s">
        <v>344</v>
      </c>
      <c r="E132" s="49">
        <v>0.09</v>
      </c>
      <c r="F132" s="48"/>
      <c r="G132" s="113"/>
      <c r="H132" s="49"/>
      <c r="I132" s="62"/>
      <c r="J132" s="38"/>
      <c r="K132" s="38"/>
      <c r="L132" s="63"/>
      <c r="M132" s="63"/>
      <c r="N132" s="64"/>
      <c r="O132" s="63"/>
      <c r="P132" s="65">
        <f>(P131+P130+P129)*E132</f>
        <v>5540.4</v>
      </c>
      <c r="Q132" s="71"/>
    </row>
    <row r="133" s="73" customFormat="1" hidden="1" spans="1:17">
      <c r="A133" s="42">
        <v>127</v>
      </c>
      <c r="B133" s="46" t="s">
        <v>347</v>
      </c>
      <c r="C133" s="46"/>
      <c r="D133" s="46"/>
      <c r="E133" s="46"/>
      <c r="F133" s="114"/>
      <c r="G133" s="115"/>
      <c r="H133" s="52"/>
      <c r="I133" s="58"/>
      <c r="J133" s="42"/>
      <c r="K133" s="42"/>
      <c r="L133" s="59"/>
      <c r="M133" s="59"/>
      <c r="N133" s="60"/>
      <c r="O133" s="59"/>
      <c r="P133" s="61">
        <f>P132+P131+P130+P129</f>
        <v>67100.4</v>
      </c>
      <c r="Q133" s="70"/>
    </row>
    <row r="134" s="73" customFormat="1" ht="52" hidden="1" customHeight="1" spans="1:17">
      <c r="A134" s="53" t="s">
        <v>348</v>
      </c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</row>
    <row r="135" s="73" customFormat="1" ht="20" hidden="1" customHeight="1" spans="1:17">
      <c r="A135" s="53" t="s">
        <v>349</v>
      </c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</row>
    <row r="136" s="73" customFormat="1" ht="27" hidden="1" customHeight="1" spans="1:17">
      <c r="A136" s="19" t="s">
        <v>350</v>
      </c>
      <c r="B136" s="19"/>
      <c r="C136" s="19"/>
      <c r="D136" s="19"/>
      <c r="E136" s="19"/>
      <c r="F136" s="19"/>
      <c r="G136" s="19"/>
      <c r="H136" s="55"/>
      <c r="I136" s="19"/>
      <c r="J136" s="19"/>
      <c r="K136" s="19"/>
      <c r="L136" s="19"/>
      <c r="M136" s="19"/>
      <c r="N136" s="19"/>
      <c r="O136" s="19"/>
      <c r="P136" s="116"/>
      <c r="Q136" s="19"/>
    </row>
    <row r="137" s="73" customFormat="1" hidden="1" spans="1:17">
      <c r="A137" s="55"/>
      <c r="B137" s="19" t="s">
        <v>18</v>
      </c>
      <c r="C137" s="19"/>
      <c r="D137" s="19"/>
      <c r="E137" s="55"/>
      <c r="F137" s="55"/>
      <c r="G137" s="55"/>
      <c r="H137" s="55"/>
      <c r="I137" s="19"/>
      <c r="J137" s="55"/>
      <c r="K137" s="57"/>
      <c r="L137" s="57"/>
      <c r="M137" s="66"/>
      <c r="N137" s="67"/>
      <c r="O137" s="66"/>
      <c r="P137" s="67"/>
      <c r="Q137" s="72"/>
    </row>
    <row r="138" s="73" customFormat="1" hidden="1" spans="1:17">
      <c r="A138" s="56"/>
      <c r="B138" s="19" t="s">
        <v>19</v>
      </c>
      <c r="C138" s="20"/>
      <c r="D138" s="20"/>
      <c r="E138" s="55"/>
      <c r="F138" s="57"/>
      <c r="G138" s="57"/>
      <c r="H138" s="57"/>
      <c r="I138" s="68"/>
      <c r="J138" s="57"/>
      <c r="K138" s="57"/>
      <c r="L138" s="57"/>
      <c r="M138" s="66"/>
      <c r="N138" s="67"/>
      <c r="O138" s="66"/>
      <c r="P138" s="67"/>
      <c r="Q138" s="72"/>
    </row>
    <row r="139" s="73" customFormat="1" hidden="1" spans="1:17">
      <c r="A139" s="56"/>
      <c r="B139" s="19" t="s">
        <v>351</v>
      </c>
      <c r="C139" s="19"/>
      <c r="D139" s="19"/>
      <c r="E139" s="55"/>
      <c r="F139" s="57"/>
      <c r="G139" s="57"/>
      <c r="H139" s="57"/>
      <c r="I139" s="68"/>
      <c r="J139" s="57"/>
      <c r="K139" s="57"/>
      <c r="L139" s="57"/>
      <c r="M139" s="66"/>
      <c r="N139" s="67"/>
      <c r="O139" s="66"/>
      <c r="P139" s="67"/>
      <c r="Q139" s="72"/>
    </row>
  </sheetData>
  <autoFilter ref="A6:Q139">
    <filterColumn colId="2">
      <filters>
        <filter val="1.玫瑰金色金属收边条40*20"/>
        <filter val="1.明档式后厨玻璃隔断&#10;2.钢化玻璃10mm厚，玫瑰金不锈钢框20*20&#10;3.玫瑰金不锈钢框60*80mm&#10;4.详见图纸DY-01"/>
        <filter val="1.明档式后厨窗口套&#10;2.预埋铁件,镀锌型钢骨架另计&#10;3.防火板基层,&#10;4.玫瑰金不锈钢饰面另计"/>
        <filter val="1.玫瑰金不锈钢饰面"/>
        <filter val="1.铝单板面层面层木纹色转印3mm厚包柱&#10;2.铝单板专用挂件&#10;3.镀锌钢龙骨另计&#10;4.玫瑰金色金属收边条40*20另计&#10;5.详见图纸1#CT-PM-05"/>
        <filter val="1.尺寸：680*3650&#10;2.预埋铁件、镀锌方管另计&#10;3.18厚防火板柜体基层板&#10;4.铝板饰面柜体板,玫瑰金色喷涂另计&#10;5.内壁纸面石膏板、膏板外贴壁纸另计&#10;5.铝板饰面柜体隔板,玫瑰金色喷涂另计&#10;6.暗藏LED灯带，灯带另计&#10;7.详见图纸1#CT-PM-05&#10;8.投影面计算"/>
        <filter val="1.铝板饰面柜体板,玫瑰金色喷涂&#10;2.展开面积计算"/>
        <filter val="1.镀锌方管龙骨。&#10;2.18厚防火板基层板&#10;4.铝板饰面柜体板,玫瑰金色喷涂&#10;5、暗藏灯带&#10;6.延长米计算"/>
        <filter val="1.木工板基层、暗藏灯带、银镜玻璃&#10;2.玫瑰金不锈钢收边10mm宽"/>
      </filters>
    </filterColumn>
    <sortState ref="A6:Q139">
      <sortCondition ref="A6"/>
    </sortState>
    <extLst/>
  </autoFilter>
  <mergeCells count="18">
    <mergeCell ref="A1:Q1"/>
    <mergeCell ref="A2:Q2"/>
    <mergeCell ref="H3:O3"/>
    <mergeCell ref="I4:N4"/>
    <mergeCell ref="I5:M5"/>
    <mergeCell ref="A134:Q134"/>
    <mergeCell ref="A135:Q135"/>
    <mergeCell ref="A3:A6"/>
    <mergeCell ref="B3:B6"/>
    <mergeCell ref="C3:C6"/>
    <mergeCell ref="D3:D6"/>
    <mergeCell ref="E3:E6"/>
    <mergeCell ref="F3:F6"/>
    <mergeCell ref="G3:G6"/>
    <mergeCell ref="H4:H6"/>
    <mergeCell ref="O5:O6"/>
    <mergeCell ref="P3:P6"/>
    <mergeCell ref="Q3:Q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7"/>
  <sheetViews>
    <sheetView workbookViewId="0">
      <pane xSplit="17" ySplit="6" topLeftCell="R7" activePane="bottomRight" state="frozen"/>
      <selection/>
      <selection pane="topRight"/>
      <selection pane="bottomLeft"/>
      <selection pane="bottomRight" activeCell="K8" sqref="K8"/>
    </sheetView>
  </sheetViews>
  <sheetFormatPr defaultColWidth="8.8" defaultRowHeight="14.25"/>
  <cols>
    <col min="1" max="1" width="5.8" customWidth="1"/>
    <col min="2" max="2" width="12.7" style="22" customWidth="1"/>
    <col min="3" max="3" width="19.4" style="22" customWidth="1"/>
    <col min="4" max="4" width="6.58333333333333" style="23" customWidth="1"/>
    <col min="5" max="5" width="6.3" style="23" customWidth="1"/>
    <col min="6" max="6" width="8.8" style="22"/>
    <col min="7" max="7" width="8.8" style="24"/>
    <col min="8" max="8" width="8.8" style="23"/>
    <col min="9" max="9" width="10.9" style="22" customWidth="1"/>
    <col min="10" max="10" width="6.11666666666667" customWidth="1"/>
    <col min="12" max="15" width="8.8" style="23"/>
    <col min="16" max="16" width="10.6" style="23"/>
    <col min="17" max="17" width="16.3" customWidth="1"/>
    <col min="18" max="18" width="15.875" style="23" customWidth="1"/>
  </cols>
  <sheetData>
    <row r="1" ht="20.25" spans="1:17">
      <c r="A1" s="25" t="s">
        <v>352</v>
      </c>
      <c r="B1" s="26"/>
      <c r="C1" s="26"/>
      <c r="D1" s="25"/>
      <c r="E1" s="25"/>
      <c r="F1" s="26"/>
      <c r="G1" s="25"/>
      <c r="H1" s="25"/>
      <c r="I1" s="26"/>
      <c r="J1" s="25"/>
      <c r="K1" s="25"/>
      <c r="L1" s="25"/>
      <c r="M1" s="25"/>
      <c r="N1" s="25"/>
      <c r="O1" s="25"/>
      <c r="P1" s="25"/>
      <c r="Q1" s="25"/>
    </row>
    <row r="2" spans="1:17">
      <c r="A2" s="27" t="s">
        <v>576</v>
      </c>
      <c r="B2" s="28"/>
      <c r="C2" s="28"/>
      <c r="D2" s="29"/>
      <c r="E2" s="29"/>
      <c r="F2" s="28"/>
      <c r="G2" s="29"/>
      <c r="H2" s="29"/>
      <c r="I2" s="28"/>
      <c r="J2" s="27"/>
      <c r="K2" s="27"/>
      <c r="L2" s="29"/>
      <c r="M2" s="29"/>
      <c r="N2" s="29"/>
      <c r="O2" s="29"/>
      <c r="P2" s="29"/>
      <c r="Q2" s="27"/>
    </row>
    <row r="3" s="21" customFormat="1" ht="12" spans="1:18">
      <c r="A3" s="30" t="s">
        <v>2</v>
      </c>
      <c r="B3" s="30" t="s">
        <v>24</v>
      </c>
      <c r="C3" s="30" t="s">
        <v>25</v>
      </c>
      <c r="D3" s="30" t="s">
        <v>26</v>
      </c>
      <c r="E3" s="30" t="s">
        <v>27</v>
      </c>
      <c r="F3" s="31" t="s">
        <v>28</v>
      </c>
      <c r="G3" s="31" t="s">
        <v>29</v>
      </c>
      <c r="H3" s="31" t="s">
        <v>30</v>
      </c>
      <c r="I3" s="31"/>
      <c r="J3" s="31"/>
      <c r="K3" s="31"/>
      <c r="L3" s="31"/>
      <c r="M3" s="31"/>
      <c r="N3" s="31"/>
      <c r="O3" s="31"/>
      <c r="P3" s="31" t="s">
        <v>31</v>
      </c>
      <c r="Q3" s="30" t="s">
        <v>5</v>
      </c>
      <c r="R3" s="44"/>
    </row>
    <row r="4" s="21" customFormat="1" ht="12" spans="1:18">
      <c r="A4" s="30"/>
      <c r="B4" s="30"/>
      <c r="C4" s="30"/>
      <c r="D4" s="30"/>
      <c r="E4" s="30"/>
      <c r="F4" s="31"/>
      <c r="G4" s="31"/>
      <c r="H4" s="30" t="s">
        <v>32</v>
      </c>
      <c r="I4" s="31" t="s">
        <v>33</v>
      </c>
      <c r="J4" s="31"/>
      <c r="K4" s="31"/>
      <c r="L4" s="31"/>
      <c r="M4" s="31"/>
      <c r="N4" s="31"/>
      <c r="O4" s="31"/>
      <c r="P4" s="39"/>
      <c r="Q4" s="30"/>
      <c r="R4" s="44"/>
    </row>
    <row r="5" s="21" customFormat="1" ht="12" spans="1:18">
      <c r="A5" s="30"/>
      <c r="B5" s="30"/>
      <c r="C5" s="30"/>
      <c r="D5" s="30"/>
      <c r="E5" s="30"/>
      <c r="F5" s="31"/>
      <c r="G5" s="31"/>
      <c r="H5" s="32"/>
      <c r="I5" s="30" t="s">
        <v>34</v>
      </c>
      <c r="J5" s="30"/>
      <c r="K5" s="30"/>
      <c r="L5" s="30"/>
      <c r="M5" s="30"/>
      <c r="N5" s="30"/>
      <c r="O5" s="30" t="s">
        <v>35</v>
      </c>
      <c r="P5" s="39"/>
      <c r="Q5" s="30"/>
      <c r="R5" s="44"/>
    </row>
    <row r="6" s="21" customFormat="1" ht="24" spans="1:18">
      <c r="A6" s="30"/>
      <c r="B6" s="30"/>
      <c r="C6" s="30"/>
      <c r="D6" s="30"/>
      <c r="E6" s="30"/>
      <c r="F6" s="31"/>
      <c r="G6" s="31"/>
      <c r="H6" s="32"/>
      <c r="I6" s="30" t="s">
        <v>36</v>
      </c>
      <c r="J6" s="30" t="s">
        <v>26</v>
      </c>
      <c r="K6" s="30" t="s">
        <v>37</v>
      </c>
      <c r="L6" s="30" t="s">
        <v>38</v>
      </c>
      <c r="M6" s="30" t="s">
        <v>39</v>
      </c>
      <c r="N6" s="30" t="s">
        <v>40</v>
      </c>
      <c r="O6" s="30"/>
      <c r="P6" s="39"/>
      <c r="Q6" s="30"/>
      <c r="R6" s="44"/>
    </row>
    <row r="7" s="21" customFormat="1" ht="21" customHeight="1" spans="1:18">
      <c r="A7" s="33">
        <v>1</v>
      </c>
      <c r="B7" s="34" t="s">
        <v>353</v>
      </c>
      <c r="C7" s="35"/>
      <c r="D7" s="33"/>
      <c r="E7" s="33"/>
      <c r="F7" s="35"/>
      <c r="G7" s="33"/>
      <c r="H7" s="33"/>
      <c r="I7" s="35"/>
      <c r="J7" s="40"/>
      <c r="K7" s="40"/>
      <c r="L7" s="33"/>
      <c r="M7" s="33"/>
      <c r="N7" s="33"/>
      <c r="O7" s="33"/>
      <c r="P7" s="33"/>
      <c r="Q7" s="40"/>
      <c r="R7" s="44"/>
    </row>
    <row r="8" s="21" customFormat="1" ht="33.75" spans="1:18">
      <c r="A8" s="33">
        <v>2</v>
      </c>
      <c r="B8" s="35" t="s">
        <v>354</v>
      </c>
      <c r="C8" s="35" t="s">
        <v>715</v>
      </c>
      <c r="D8" s="33" t="s">
        <v>356</v>
      </c>
      <c r="E8" s="33">
        <v>8</v>
      </c>
      <c r="F8" s="36" t="s">
        <v>354</v>
      </c>
      <c r="G8" s="33">
        <v>230</v>
      </c>
      <c r="H8" s="33"/>
      <c r="I8" s="36" t="s">
        <v>354</v>
      </c>
      <c r="J8" s="33" t="s">
        <v>143</v>
      </c>
      <c r="K8" s="33"/>
      <c r="L8" s="33" t="s">
        <v>47</v>
      </c>
      <c r="M8" s="33">
        <v>0</v>
      </c>
      <c r="N8" s="33"/>
      <c r="O8" s="33"/>
      <c r="P8" s="41">
        <v>1840</v>
      </c>
      <c r="Q8" s="40" t="s">
        <v>357</v>
      </c>
      <c r="R8" s="44"/>
    </row>
    <row r="9" s="21" customFormat="1" ht="33.75" spans="1:18">
      <c r="A9" s="33">
        <v>3</v>
      </c>
      <c r="B9" s="35" t="s">
        <v>354</v>
      </c>
      <c r="C9" s="35" t="s">
        <v>716</v>
      </c>
      <c r="D9" s="33" t="s">
        <v>356</v>
      </c>
      <c r="E9" s="33">
        <v>4</v>
      </c>
      <c r="F9" s="36" t="s">
        <v>354</v>
      </c>
      <c r="G9" s="33">
        <v>230</v>
      </c>
      <c r="H9" s="33"/>
      <c r="I9" s="36" t="s">
        <v>354</v>
      </c>
      <c r="J9" s="33" t="s">
        <v>143</v>
      </c>
      <c r="K9" s="33"/>
      <c r="L9" s="33" t="s">
        <v>47</v>
      </c>
      <c r="M9" s="33">
        <v>0</v>
      </c>
      <c r="N9" s="33"/>
      <c r="O9" s="33"/>
      <c r="P9" s="41">
        <v>920</v>
      </c>
      <c r="Q9" s="40" t="s">
        <v>357</v>
      </c>
      <c r="R9" s="44"/>
    </row>
    <row r="10" s="21" customFormat="1" ht="33.75" spans="1:18">
      <c r="A10" s="33">
        <v>4</v>
      </c>
      <c r="B10" s="35" t="s">
        <v>354</v>
      </c>
      <c r="C10" s="35" t="s">
        <v>717</v>
      </c>
      <c r="D10" s="33" t="s">
        <v>356</v>
      </c>
      <c r="E10" s="33">
        <v>4</v>
      </c>
      <c r="F10" s="36" t="s">
        <v>354</v>
      </c>
      <c r="G10" s="33">
        <v>230</v>
      </c>
      <c r="H10" s="33"/>
      <c r="I10" s="36" t="s">
        <v>354</v>
      </c>
      <c r="J10" s="33" t="s">
        <v>143</v>
      </c>
      <c r="K10" s="33"/>
      <c r="L10" s="33" t="s">
        <v>47</v>
      </c>
      <c r="M10" s="33">
        <v>0</v>
      </c>
      <c r="N10" s="33"/>
      <c r="O10" s="33"/>
      <c r="P10" s="41">
        <v>920</v>
      </c>
      <c r="Q10" s="40" t="s">
        <v>357</v>
      </c>
      <c r="R10" s="44"/>
    </row>
    <row r="11" s="21" customFormat="1" ht="33.75" spans="1:18">
      <c r="A11" s="33">
        <v>5</v>
      </c>
      <c r="B11" s="35" t="s">
        <v>354</v>
      </c>
      <c r="C11" s="35" t="s">
        <v>718</v>
      </c>
      <c r="D11" s="33" t="s">
        <v>356</v>
      </c>
      <c r="E11" s="33">
        <v>1</v>
      </c>
      <c r="F11" s="36" t="s">
        <v>354</v>
      </c>
      <c r="G11" s="33">
        <v>230</v>
      </c>
      <c r="H11" s="33"/>
      <c r="I11" s="36" t="s">
        <v>354</v>
      </c>
      <c r="J11" s="33" t="s">
        <v>143</v>
      </c>
      <c r="K11" s="33"/>
      <c r="L11" s="33" t="s">
        <v>47</v>
      </c>
      <c r="M11" s="33">
        <v>0</v>
      </c>
      <c r="N11" s="33"/>
      <c r="O11" s="33"/>
      <c r="P11" s="41">
        <v>230</v>
      </c>
      <c r="Q11" s="40" t="s">
        <v>357</v>
      </c>
      <c r="R11" s="44"/>
    </row>
    <row r="12" s="21" customFormat="1" ht="45" spans="1:18">
      <c r="A12" s="33">
        <v>6</v>
      </c>
      <c r="B12" s="35" t="s">
        <v>354</v>
      </c>
      <c r="C12" s="35" t="s">
        <v>719</v>
      </c>
      <c r="D12" s="33" t="s">
        <v>356</v>
      </c>
      <c r="E12" s="33">
        <v>1</v>
      </c>
      <c r="F12" s="36" t="s">
        <v>354</v>
      </c>
      <c r="G12" s="33">
        <v>230</v>
      </c>
      <c r="H12" s="33"/>
      <c r="I12" s="36" t="s">
        <v>354</v>
      </c>
      <c r="J12" s="33" t="s">
        <v>143</v>
      </c>
      <c r="K12" s="33"/>
      <c r="L12" s="33" t="s">
        <v>47</v>
      </c>
      <c r="M12" s="33">
        <v>0</v>
      </c>
      <c r="N12" s="33"/>
      <c r="O12" s="33"/>
      <c r="P12" s="41">
        <v>230</v>
      </c>
      <c r="Q12" s="40" t="s">
        <v>357</v>
      </c>
      <c r="R12" s="44"/>
    </row>
    <row r="13" s="21" customFormat="1" ht="33.75" spans="1:18">
      <c r="A13" s="33">
        <v>7</v>
      </c>
      <c r="B13" s="35" t="s">
        <v>720</v>
      </c>
      <c r="C13" s="35" t="s">
        <v>721</v>
      </c>
      <c r="D13" s="33" t="s">
        <v>518</v>
      </c>
      <c r="E13" s="33">
        <v>1</v>
      </c>
      <c r="F13" s="36" t="s">
        <v>720</v>
      </c>
      <c r="G13" s="33">
        <v>1200</v>
      </c>
      <c r="H13" s="33"/>
      <c r="I13" s="36" t="s">
        <v>720</v>
      </c>
      <c r="J13" s="33" t="s">
        <v>143</v>
      </c>
      <c r="K13" s="33"/>
      <c r="L13" s="33" t="s">
        <v>47</v>
      </c>
      <c r="M13" s="33">
        <v>0</v>
      </c>
      <c r="N13" s="33"/>
      <c r="O13" s="33"/>
      <c r="P13" s="41">
        <v>1200</v>
      </c>
      <c r="Q13" s="40" t="s">
        <v>722</v>
      </c>
      <c r="R13" s="44"/>
    </row>
    <row r="14" s="21" customFormat="1" ht="33.75" spans="1:18">
      <c r="A14" s="33">
        <v>8</v>
      </c>
      <c r="B14" s="35" t="s">
        <v>385</v>
      </c>
      <c r="C14" s="35" t="s">
        <v>386</v>
      </c>
      <c r="D14" s="33" t="s">
        <v>55</v>
      </c>
      <c r="E14" s="33">
        <v>272.4</v>
      </c>
      <c r="F14" s="36" t="s">
        <v>47</v>
      </c>
      <c r="G14" s="33">
        <f t="shared" ref="G14:G52" si="0">H14+M14+N14+O14</f>
        <v>0</v>
      </c>
      <c r="H14" s="33"/>
      <c r="I14" s="36" t="s">
        <v>47</v>
      </c>
      <c r="J14" s="33" t="s">
        <v>47</v>
      </c>
      <c r="K14" s="33"/>
      <c r="L14" s="38"/>
      <c r="M14" s="33">
        <f t="shared" ref="M14:M56" si="1">L14*K14</f>
        <v>0</v>
      </c>
      <c r="N14" s="33"/>
      <c r="O14" s="33"/>
      <c r="P14" s="41">
        <f t="shared" ref="P14:P52" si="2">G14*E14</f>
        <v>0</v>
      </c>
      <c r="Q14" s="40"/>
      <c r="R14" s="44"/>
    </row>
    <row r="15" s="21" customFormat="1" ht="45" spans="1:18">
      <c r="A15" s="33">
        <v>9</v>
      </c>
      <c r="B15" s="35" t="s">
        <v>387</v>
      </c>
      <c r="C15" s="37" t="s">
        <v>388</v>
      </c>
      <c r="D15" s="33" t="s">
        <v>55</v>
      </c>
      <c r="E15" s="33">
        <v>250</v>
      </c>
      <c r="F15" s="36" t="s">
        <v>389</v>
      </c>
      <c r="G15" s="33">
        <f t="shared" si="0"/>
        <v>0</v>
      </c>
      <c r="H15" s="33"/>
      <c r="I15" s="36" t="s">
        <v>390</v>
      </c>
      <c r="J15" s="33" t="s">
        <v>55</v>
      </c>
      <c r="K15" s="33"/>
      <c r="L15" s="38"/>
      <c r="M15" s="33">
        <f t="shared" si="1"/>
        <v>0</v>
      </c>
      <c r="N15" s="33"/>
      <c r="O15" s="33"/>
      <c r="P15" s="41">
        <f t="shared" si="2"/>
        <v>0</v>
      </c>
      <c r="Q15" s="40"/>
      <c r="R15" s="45"/>
    </row>
    <row r="16" s="21" customFormat="1" ht="45" spans="1:18">
      <c r="A16" s="33">
        <v>10</v>
      </c>
      <c r="B16" s="35" t="s">
        <v>387</v>
      </c>
      <c r="C16" s="37" t="s">
        <v>391</v>
      </c>
      <c r="D16" s="33" t="s">
        <v>55</v>
      </c>
      <c r="E16" s="33">
        <v>450</v>
      </c>
      <c r="F16" s="36" t="s">
        <v>389</v>
      </c>
      <c r="G16" s="33">
        <f t="shared" si="0"/>
        <v>0</v>
      </c>
      <c r="H16" s="33"/>
      <c r="I16" s="36" t="s">
        <v>390</v>
      </c>
      <c r="J16" s="33" t="s">
        <v>55</v>
      </c>
      <c r="K16" s="33"/>
      <c r="L16" s="38"/>
      <c r="M16" s="33">
        <f t="shared" si="1"/>
        <v>0</v>
      </c>
      <c r="N16" s="33"/>
      <c r="O16" s="33"/>
      <c r="P16" s="41">
        <f t="shared" si="2"/>
        <v>0</v>
      </c>
      <c r="Q16" s="40"/>
      <c r="R16" s="45"/>
    </row>
    <row r="17" s="21" customFormat="1" ht="45" spans="1:18">
      <c r="A17" s="33">
        <v>11</v>
      </c>
      <c r="B17" s="35" t="s">
        <v>387</v>
      </c>
      <c r="C17" s="37" t="s">
        <v>392</v>
      </c>
      <c r="D17" s="33" t="s">
        <v>55</v>
      </c>
      <c r="E17" s="33">
        <v>360</v>
      </c>
      <c r="F17" s="36" t="s">
        <v>389</v>
      </c>
      <c r="G17" s="33">
        <f t="shared" si="0"/>
        <v>0</v>
      </c>
      <c r="H17" s="33"/>
      <c r="I17" s="36" t="s">
        <v>393</v>
      </c>
      <c r="J17" s="33" t="s">
        <v>55</v>
      </c>
      <c r="K17" s="33"/>
      <c r="L17" s="38"/>
      <c r="M17" s="33">
        <f t="shared" si="1"/>
        <v>0</v>
      </c>
      <c r="N17" s="33"/>
      <c r="O17" s="33"/>
      <c r="P17" s="41">
        <f t="shared" si="2"/>
        <v>0</v>
      </c>
      <c r="Q17" s="40"/>
      <c r="R17" s="45"/>
    </row>
    <row r="18" s="21" customFormat="1" ht="45" spans="1:18">
      <c r="A18" s="33">
        <v>12</v>
      </c>
      <c r="B18" s="35" t="s">
        <v>387</v>
      </c>
      <c r="C18" s="37" t="s">
        <v>394</v>
      </c>
      <c r="D18" s="33" t="s">
        <v>55</v>
      </c>
      <c r="E18" s="33">
        <v>1650</v>
      </c>
      <c r="F18" s="36" t="s">
        <v>389</v>
      </c>
      <c r="G18" s="33">
        <f t="shared" si="0"/>
        <v>0</v>
      </c>
      <c r="H18" s="33"/>
      <c r="I18" s="36" t="s">
        <v>393</v>
      </c>
      <c r="J18" s="33" t="s">
        <v>55</v>
      </c>
      <c r="K18" s="33"/>
      <c r="L18" s="38"/>
      <c r="M18" s="33">
        <f t="shared" si="1"/>
        <v>0</v>
      </c>
      <c r="N18" s="33"/>
      <c r="O18" s="33"/>
      <c r="P18" s="41">
        <f t="shared" si="2"/>
        <v>0</v>
      </c>
      <c r="Q18" s="40"/>
      <c r="R18" s="45"/>
    </row>
    <row r="19" s="21" customFormat="1" ht="45" spans="1:18">
      <c r="A19" s="33">
        <v>13</v>
      </c>
      <c r="B19" s="35" t="s">
        <v>387</v>
      </c>
      <c r="C19" s="37" t="s">
        <v>395</v>
      </c>
      <c r="D19" s="33" t="s">
        <v>55</v>
      </c>
      <c r="E19" s="33">
        <v>220</v>
      </c>
      <c r="F19" s="36" t="s">
        <v>389</v>
      </c>
      <c r="G19" s="33">
        <f t="shared" si="0"/>
        <v>0</v>
      </c>
      <c r="H19" s="33"/>
      <c r="I19" s="36" t="s">
        <v>396</v>
      </c>
      <c r="J19" s="33" t="s">
        <v>55</v>
      </c>
      <c r="K19" s="33"/>
      <c r="L19" s="38"/>
      <c r="M19" s="33">
        <f t="shared" si="1"/>
        <v>0</v>
      </c>
      <c r="N19" s="33"/>
      <c r="O19" s="33"/>
      <c r="P19" s="41">
        <f t="shared" si="2"/>
        <v>0</v>
      </c>
      <c r="Q19" s="40"/>
      <c r="R19" s="45"/>
    </row>
    <row r="20" s="21" customFormat="1" ht="45" spans="1:18">
      <c r="A20" s="33">
        <v>14</v>
      </c>
      <c r="B20" s="35" t="s">
        <v>387</v>
      </c>
      <c r="C20" s="37" t="s">
        <v>397</v>
      </c>
      <c r="D20" s="33" t="s">
        <v>55</v>
      </c>
      <c r="E20" s="33">
        <v>450</v>
      </c>
      <c r="F20" s="36" t="s">
        <v>389</v>
      </c>
      <c r="G20" s="33">
        <f t="shared" si="0"/>
        <v>0</v>
      </c>
      <c r="H20" s="33"/>
      <c r="I20" s="36" t="s">
        <v>396</v>
      </c>
      <c r="J20" s="33" t="s">
        <v>55</v>
      </c>
      <c r="K20" s="33"/>
      <c r="L20" s="38"/>
      <c r="M20" s="33">
        <f t="shared" si="1"/>
        <v>0</v>
      </c>
      <c r="N20" s="33"/>
      <c r="O20" s="33"/>
      <c r="P20" s="41">
        <f t="shared" si="2"/>
        <v>0</v>
      </c>
      <c r="Q20" s="40"/>
      <c r="R20" s="45"/>
    </row>
    <row r="21" s="21" customFormat="1" ht="45" spans="1:18">
      <c r="A21" s="33">
        <v>15</v>
      </c>
      <c r="B21" s="35" t="s">
        <v>387</v>
      </c>
      <c r="C21" s="35" t="s">
        <v>398</v>
      </c>
      <c r="D21" s="33" t="s">
        <v>55</v>
      </c>
      <c r="E21" s="33">
        <v>85</v>
      </c>
      <c r="F21" s="36" t="s">
        <v>399</v>
      </c>
      <c r="G21" s="33">
        <f t="shared" si="0"/>
        <v>0</v>
      </c>
      <c r="H21" s="33"/>
      <c r="I21" s="36" t="s">
        <v>400</v>
      </c>
      <c r="J21" s="33" t="s">
        <v>55</v>
      </c>
      <c r="K21" s="33"/>
      <c r="L21" s="38"/>
      <c r="M21" s="33">
        <f t="shared" si="1"/>
        <v>0</v>
      </c>
      <c r="N21" s="33"/>
      <c r="O21" s="33"/>
      <c r="P21" s="41">
        <f t="shared" si="2"/>
        <v>0</v>
      </c>
      <c r="Q21" s="40"/>
      <c r="R21" s="44"/>
    </row>
    <row r="22" s="21" customFormat="1" ht="45" spans="1:18">
      <c r="A22" s="33">
        <v>16</v>
      </c>
      <c r="B22" s="35" t="s">
        <v>387</v>
      </c>
      <c r="C22" s="35" t="s">
        <v>401</v>
      </c>
      <c r="D22" s="33" t="s">
        <v>55</v>
      </c>
      <c r="E22" s="33">
        <v>75</v>
      </c>
      <c r="F22" s="36" t="s">
        <v>399</v>
      </c>
      <c r="G22" s="33">
        <f t="shared" si="0"/>
        <v>0</v>
      </c>
      <c r="H22" s="33"/>
      <c r="I22" s="36" t="s">
        <v>400</v>
      </c>
      <c r="J22" s="33" t="s">
        <v>55</v>
      </c>
      <c r="K22" s="33"/>
      <c r="L22" s="38"/>
      <c r="M22" s="33">
        <f t="shared" si="1"/>
        <v>0</v>
      </c>
      <c r="N22" s="33"/>
      <c r="O22" s="33"/>
      <c r="P22" s="41">
        <f t="shared" si="2"/>
        <v>0</v>
      </c>
      <c r="Q22" s="40"/>
      <c r="R22" s="44"/>
    </row>
    <row r="23" s="21" customFormat="1" ht="45" spans="1:18">
      <c r="A23" s="33">
        <v>17</v>
      </c>
      <c r="B23" s="35" t="s">
        <v>387</v>
      </c>
      <c r="C23" s="35" t="s">
        <v>402</v>
      </c>
      <c r="D23" s="33" t="s">
        <v>55</v>
      </c>
      <c r="E23" s="33">
        <v>65</v>
      </c>
      <c r="F23" s="36" t="s">
        <v>399</v>
      </c>
      <c r="G23" s="33">
        <f t="shared" si="0"/>
        <v>0</v>
      </c>
      <c r="H23" s="33"/>
      <c r="I23" s="36" t="s">
        <v>403</v>
      </c>
      <c r="J23" s="33" t="s">
        <v>55</v>
      </c>
      <c r="K23" s="33"/>
      <c r="L23" s="38"/>
      <c r="M23" s="33">
        <f t="shared" si="1"/>
        <v>0</v>
      </c>
      <c r="N23" s="33"/>
      <c r="O23" s="33"/>
      <c r="P23" s="41">
        <f t="shared" si="2"/>
        <v>0</v>
      </c>
      <c r="Q23" s="40"/>
      <c r="R23" s="44"/>
    </row>
    <row r="24" s="21" customFormat="1" ht="45" spans="1:18">
      <c r="A24" s="33">
        <v>18</v>
      </c>
      <c r="B24" s="35" t="s">
        <v>387</v>
      </c>
      <c r="C24" s="35" t="s">
        <v>404</v>
      </c>
      <c r="D24" s="33" t="s">
        <v>55</v>
      </c>
      <c r="E24" s="33">
        <v>85</v>
      </c>
      <c r="F24" s="36" t="s">
        <v>399</v>
      </c>
      <c r="G24" s="33">
        <f t="shared" si="0"/>
        <v>0</v>
      </c>
      <c r="H24" s="33"/>
      <c r="I24" s="36" t="s">
        <v>403</v>
      </c>
      <c r="J24" s="33" t="s">
        <v>55</v>
      </c>
      <c r="K24" s="33"/>
      <c r="L24" s="38"/>
      <c r="M24" s="33">
        <f t="shared" si="1"/>
        <v>0</v>
      </c>
      <c r="N24" s="33"/>
      <c r="O24" s="33"/>
      <c r="P24" s="41">
        <f t="shared" si="2"/>
        <v>0</v>
      </c>
      <c r="Q24" s="40"/>
      <c r="R24" s="44"/>
    </row>
    <row r="25" s="21" customFormat="1" ht="45" spans="1:18">
      <c r="A25" s="33">
        <v>19</v>
      </c>
      <c r="B25" s="35" t="s">
        <v>387</v>
      </c>
      <c r="C25" s="35" t="s">
        <v>405</v>
      </c>
      <c r="D25" s="33" t="s">
        <v>55</v>
      </c>
      <c r="E25" s="33">
        <v>95</v>
      </c>
      <c r="F25" s="36" t="s">
        <v>399</v>
      </c>
      <c r="G25" s="33">
        <f t="shared" si="0"/>
        <v>0</v>
      </c>
      <c r="H25" s="33"/>
      <c r="I25" s="36" t="s">
        <v>406</v>
      </c>
      <c r="J25" s="33" t="s">
        <v>55</v>
      </c>
      <c r="K25" s="33"/>
      <c r="L25" s="38"/>
      <c r="M25" s="33">
        <f t="shared" si="1"/>
        <v>0</v>
      </c>
      <c r="N25" s="33"/>
      <c r="O25" s="33"/>
      <c r="P25" s="41">
        <f t="shared" si="2"/>
        <v>0</v>
      </c>
      <c r="Q25" s="40"/>
      <c r="R25" s="44"/>
    </row>
    <row r="26" s="21" customFormat="1" ht="45" spans="1:18">
      <c r="A26" s="33">
        <v>20</v>
      </c>
      <c r="B26" s="35" t="s">
        <v>387</v>
      </c>
      <c r="C26" s="35" t="s">
        <v>407</v>
      </c>
      <c r="D26" s="33" t="s">
        <v>55</v>
      </c>
      <c r="E26" s="33">
        <v>65</v>
      </c>
      <c r="F26" s="36" t="s">
        <v>399</v>
      </c>
      <c r="G26" s="33">
        <f t="shared" si="0"/>
        <v>0</v>
      </c>
      <c r="H26" s="33"/>
      <c r="I26" s="36" t="s">
        <v>406</v>
      </c>
      <c r="J26" s="33" t="s">
        <v>55</v>
      </c>
      <c r="K26" s="33"/>
      <c r="L26" s="38"/>
      <c r="M26" s="33">
        <f t="shared" si="1"/>
        <v>0</v>
      </c>
      <c r="N26" s="33"/>
      <c r="O26" s="33"/>
      <c r="P26" s="41">
        <f t="shared" si="2"/>
        <v>0</v>
      </c>
      <c r="Q26" s="40"/>
      <c r="R26" s="44"/>
    </row>
    <row r="27" s="21" customFormat="1" ht="22.5" spans="1:18">
      <c r="A27" s="33">
        <v>21</v>
      </c>
      <c r="B27" s="35" t="s">
        <v>408</v>
      </c>
      <c r="C27" s="35" t="s">
        <v>409</v>
      </c>
      <c r="D27" s="33" t="s">
        <v>55</v>
      </c>
      <c r="E27" s="33">
        <v>96</v>
      </c>
      <c r="F27" s="36" t="s">
        <v>408</v>
      </c>
      <c r="G27" s="33">
        <f t="shared" si="0"/>
        <v>0</v>
      </c>
      <c r="H27" s="33"/>
      <c r="I27" s="35" t="s">
        <v>410</v>
      </c>
      <c r="J27" s="33" t="s">
        <v>55</v>
      </c>
      <c r="K27" s="33"/>
      <c r="L27" s="38"/>
      <c r="M27" s="33">
        <f t="shared" si="1"/>
        <v>0</v>
      </c>
      <c r="N27" s="33"/>
      <c r="O27" s="33"/>
      <c r="P27" s="41">
        <f t="shared" si="2"/>
        <v>0</v>
      </c>
      <c r="Q27" s="40"/>
      <c r="R27" s="44"/>
    </row>
    <row r="28" s="21" customFormat="1" ht="22.5" spans="1:18">
      <c r="A28" s="33">
        <v>22</v>
      </c>
      <c r="B28" s="35" t="s">
        <v>408</v>
      </c>
      <c r="C28" s="35" t="s">
        <v>411</v>
      </c>
      <c r="D28" s="33" t="s">
        <v>55</v>
      </c>
      <c r="E28" s="33">
        <v>45</v>
      </c>
      <c r="F28" s="36" t="s">
        <v>408</v>
      </c>
      <c r="G28" s="33">
        <f t="shared" si="0"/>
        <v>0</v>
      </c>
      <c r="H28" s="33"/>
      <c r="I28" s="35" t="s">
        <v>412</v>
      </c>
      <c r="J28" s="33" t="s">
        <v>55</v>
      </c>
      <c r="K28" s="33"/>
      <c r="L28" s="38"/>
      <c r="M28" s="33">
        <f t="shared" si="1"/>
        <v>0</v>
      </c>
      <c r="N28" s="33"/>
      <c r="O28" s="33"/>
      <c r="P28" s="41">
        <f t="shared" si="2"/>
        <v>0</v>
      </c>
      <c r="Q28" s="40"/>
      <c r="R28" s="44"/>
    </row>
    <row r="29" s="21" customFormat="1" ht="33.75" spans="1:18">
      <c r="A29" s="33">
        <v>23</v>
      </c>
      <c r="B29" s="35" t="s">
        <v>413</v>
      </c>
      <c r="C29" s="35" t="s">
        <v>414</v>
      </c>
      <c r="D29" s="33" t="s">
        <v>55</v>
      </c>
      <c r="E29" s="33">
        <v>65</v>
      </c>
      <c r="F29" s="36" t="s">
        <v>415</v>
      </c>
      <c r="G29" s="33">
        <f t="shared" si="0"/>
        <v>0</v>
      </c>
      <c r="H29" s="33"/>
      <c r="I29" s="35" t="s">
        <v>416</v>
      </c>
      <c r="J29" s="33" t="s">
        <v>55</v>
      </c>
      <c r="K29" s="33"/>
      <c r="L29" s="38"/>
      <c r="M29" s="33">
        <f t="shared" si="1"/>
        <v>0</v>
      </c>
      <c r="N29" s="33"/>
      <c r="O29" s="33"/>
      <c r="P29" s="41">
        <f t="shared" si="2"/>
        <v>0</v>
      </c>
      <c r="Q29" s="40"/>
      <c r="R29" s="44"/>
    </row>
    <row r="30" s="21" customFormat="1" ht="33.75" spans="1:18">
      <c r="A30" s="33">
        <v>24</v>
      </c>
      <c r="B30" s="35" t="s">
        <v>413</v>
      </c>
      <c r="C30" s="35" t="s">
        <v>417</v>
      </c>
      <c r="D30" s="33" t="s">
        <v>55</v>
      </c>
      <c r="E30" s="33">
        <v>78</v>
      </c>
      <c r="F30" s="36" t="s">
        <v>415</v>
      </c>
      <c r="G30" s="33">
        <f t="shared" si="0"/>
        <v>0</v>
      </c>
      <c r="H30" s="33"/>
      <c r="I30" s="35" t="s">
        <v>418</v>
      </c>
      <c r="J30" s="33" t="s">
        <v>55</v>
      </c>
      <c r="K30" s="33"/>
      <c r="L30" s="38"/>
      <c r="M30" s="33">
        <f t="shared" si="1"/>
        <v>0</v>
      </c>
      <c r="N30" s="33"/>
      <c r="O30" s="33"/>
      <c r="P30" s="41">
        <f t="shared" si="2"/>
        <v>0</v>
      </c>
      <c r="Q30" s="40"/>
      <c r="R30" s="44"/>
    </row>
    <row r="31" s="21" customFormat="1" ht="33.75" spans="1:18">
      <c r="A31" s="33">
        <v>25</v>
      </c>
      <c r="B31" s="35" t="s">
        <v>413</v>
      </c>
      <c r="C31" s="35" t="s">
        <v>419</v>
      </c>
      <c r="D31" s="33" t="s">
        <v>55</v>
      </c>
      <c r="E31" s="33">
        <v>68</v>
      </c>
      <c r="F31" s="36" t="s">
        <v>415</v>
      </c>
      <c r="G31" s="33">
        <f t="shared" si="0"/>
        <v>0</v>
      </c>
      <c r="H31" s="33"/>
      <c r="I31" s="35" t="s">
        <v>420</v>
      </c>
      <c r="J31" s="33" t="s">
        <v>55</v>
      </c>
      <c r="K31" s="33"/>
      <c r="L31" s="38"/>
      <c r="M31" s="33">
        <f t="shared" si="1"/>
        <v>0</v>
      </c>
      <c r="N31" s="33"/>
      <c r="O31" s="33"/>
      <c r="P31" s="41">
        <f t="shared" si="2"/>
        <v>0</v>
      </c>
      <c r="Q31" s="40"/>
      <c r="R31" s="44"/>
    </row>
    <row r="32" s="21" customFormat="1" ht="33.75" spans="1:18">
      <c r="A32" s="33">
        <v>26</v>
      </c>
      <c r="B32" s="35" t="s">
        <v>413</v>
      </c>
      <c r="C32" s="35" t="s">
        <v>421</v>
      </c>
      <c r="D32" s="33" t="s">
        <v>55</v>
      </c>
      <c r="E32" s="33">
        <v>77</v>
      </c>
      <c r="F32" s="36" t="s">
        <v>415</v>
      </c>
      <c r="G32" s="33">
        <f t="shared" si="0"/>
        <v>0</v>
      </c>
      <c r="H32" s="33"/>
      <c r="I32" s="35" t="s">
        <v>422</v>
      </c>
      <c r="J32" s="33" t="s">
        <v>55</v>
      </c>
      <c r="K32" s="33"/>
      <c r="L32" s="38"/>
      <c r="M32" s="33">
        <f t="shared" si="1"/>
        <v>0</v>
      </c>
      <c r="N32" s="33"/>
      <c r="O32" s="33"/>
      <c r="P32" s="41">
        <f t="shared" si="2"/>
        <v>0</v>
      </c>
      <c r="Q32" s="40"/>
      <c r="R32" s="44"/>
    </row>
    <row r="33" s="21" customFormat="1" ht="33.75" spans="1:18">
      <c r="A33" s="33">
        <v>27</v>
      </c>
      <c r="B33" s="35" t="s">
        <v>413</v>
      </c>
      <c r="C33" s="35" t="s">
        <v>423</v>
      </c>
      <c r="D33" s="33" t="s">
        <v>55</v>
      </c>
      <c r="E33" s="33">
        <v>65</v>
      </c>
      <c r="F33" s="36" t="s">
        <v>415</v>
      </c>
      <c r="G33" s="33">
        <f t="shared" si="0"/>
        <v>0</v>
      </c>
      <c r="H33" s="33"/>
      <c r="I33" s="35" t="s">
        <v>424</v>
      </c>
      <c r="J33" s="33" t="s">
        <v>55</v>
      </c>
      <c r="K33" s="33"/>
      <c r="L33" s="38"/>
      <c r="M33" s="33">
        <f t="shared" si="1"/>
        <v>0</v>
      </c>
      <c r="N33" s="33"/>
      <c r="O33" s="33"/>
      <c r="P33" s="41">
        <f t="shared" si="2"/>
        <v>0</v>
      </c>
      <c r="Q33" s="40"/>
      <c r="R33" s="44"/>
    </row>
    <row r="34" s="21" customFormat="1" ht="33.75" spans="1:18">
      <c r="A34" s="33">
        <v>28</v>
      </c>
      <c r="B34" s="35" t="s">
        <v>413</v>
      </c>
      <c r="C34" s="35" t="s">
        <v>425</v>
      </c>
      <c r="D34" s="33" t="s">
        <v>55</v>
      </c>
      <c r="E34" s="33">
        <v>120</v>
      </c>
      <c r="F34" s="36" t="s">
        <v>415</v>
      </c>
      <c r="G34" s="33">
        <f t="shared" si="0"/>
        <v>0</v>
      </c>
      <c r="H34" s="33"/>
      <c r="I34" s="35" t="s">
        <v>426</v>
      </c>
      <c r="J34" s="33" t="s">
        <v>55</v>
      </c>
      <c r="K34" s="33"/>
      <c r="L34" s="38"/>
      <c r="M34" s="33">
        <f t="shared" si="1"/>
        <v>0</v>
      </c>
      <c r="N34" s="33"/>
      <c r="O34" s="33"/>
      <c r="P34" s="41">
        <f t="shared" si="2"/>
        <v>0</v>
      </c>
      <c r="Q34" s="40"/>
      <c r="R34" s="44"/>
    </row>
    <row r="35" s="21" customFormat="1" ht="22.5" spans="1:18">
      <c r="A35" s="33">
        <v>29</v>
      </c>
      <c r="B35" s="35" t="s">
        <v>427</v>
      </c>
      <c r="C35" s="35" t="s">
        <v>428</v>
      </c>
      <c r="D35" s="33" t="s">
        <v>55</v>
      </c>
      <c r="E35" s="33">
        <v>150</v>
      </c>
      <c r="F35" s="35" t="s">
        <v>429</v>
      </c>
      <c r="G35" s="33">
        <f t="shared" si="0"/>
        <v>0</v>
      </c>
      <c r="H35" s="33"/>
      <c r="I35" s="35" t="s">
        <v>430</v>
      </c>
      <c r="J35" s="33" t="s">
        <v>55</v>
      </c>
      <c r="K35" s="33"/>
      <c r="L35" s="38"/>
      <c r="M35" s="33">
        <f t="shared" si="1"/>
        <v>0</v>
      </c>
      <c r="N35" s="33"/>
      <c r="O35" s="33"/>
      <c r="P35" s="41">
        <f t="shared" si="2"/>
        <v>0</v>
      </c>
      <c r="Q35" s="40"/>
      <c r="R35" s="44"/>
    </row>
    <row r="36" s="21" customFormat="1" ht="22.5" spans="1:18">
      <c r="A36" s="33">
        <v>30</v>
      </c>
      <c r="B36" s="35" t="s">
        <v>427</v>
      </c>
      <c r="C36" s="35" t="s">
        <v>428</v>
      </c>
      <c r="D36" s="33" t="s">
        <v>55</v>
      </c>
      <c r="E36" s="33">
        <v>890</v>
      </c>
      <c r="F36" s="35" t="s">
        <v>429</v>
      </c>
      <c r="G36" s="33">
        <f t="shared" si="0"/>
        <v>0</v>
      </c>
      <c r="H36" s="33"/>
      <c r="I36" s="35" t="s">
        <v>430</v>
      </c>
      <c r="J36" s="33" t="s">
        <v>55</v>
      </c>
      <c r="K36" s="33"/>
      <c r="L36" s="38"/>
      <c r="M36" s="33">
        <f t="shared" si="1"/>
        <v>0</v>
      </c>
      <c r="N36" s="33"/>
      <c r="O36" s="33"/>
      <c r="P36" s="41">
        <f t="shared" si="2"/>
        <v>0</v>
      </c>
      <c r="Q36" s="40"/>
      <c r="R36" s="44"/>
    </row>
    <row r="37" s="21" customFormat="1" ht="22.5" spans="1:18">
      <c r="A37" s="33">
        <v>31</v>
      </c>
      <c r="B37" s="35" t="s">
        <v>427</v>
      </c>
      <c r="C37" s="35" t="s">
        <v>431</v>
      </c>
      <c r="D37" s="33" t="s">
        <v>55</v>
      </c>
      <c r="E37" s="33">
        <v>650</v>
      </c>
      <c r="F37" s="35" t="s">
        <v>429</v>
      </c>
      <c r="G37" s="33">
        <f t="shared" si="0"/>
        <v>0</v>
      </c>
      <c r="H37" s="33"/>
      <c r="I37" s="35" t="s">
        <v>432</v>
      </c>
      <c r="J37" s="33" t="s">
        <v>55</v>
      </c>
      <c r="K37" s="33"/>
      <c r="L37" s="38"/>
      <c r="M37" s="33">
        <f t="shared" si="1"/>
        <v>0</v>
      </c>
      <c r="N37" s="33"/>
      <c r="O37" s="33"/>
      <c r="P37" s="41">
        <f t="shared" si="2"/>
        <v>0</v>
      </c>
      <c r="Q37" s="40"/>
      <c r="R37" s="44"/>
    </row>
    <row r="38" s="21" customFormat="1" ht="22.5" spans="1:18">
      <c r="A38" s="33">
        <v>32</v>
      </c>
      <c r="B38" s="35" t="s">
        <v>427</v>
      </c>
      <c r="C38" s="35" t="s">
        <v>431</v>
      </c>
      <c r="D38" s="33" t="s">
        <v>55</v>
      </c>
      <c r="E38" s="33">
        <v>750</v>
      </c>
      <c r="F38" s="35" t="s">
        <v>429</v>
      </c>
      <c r="G38" s="33">
        <f t="shared" si="0"/>
        <v>0</v>
      </c>
      <c r="H38" s="33"/>
      <c r="I38" s="35" t="s">
        <v>432</v>
      </c>
      <c r="J38" s="33" t="s">
        <v>55</v>
      </c>
      <c r="K38" s="33"/>
      <c r="L38" s="38"/>
      <c r="M38" s="33">
        <f t="shared" si="1"/>
        <v>0</v>
      </c>
      <c r="N38" s="33"/>
      <c r="O38" s="33"/>
      <c r="P38" s="41">
        <f t="shared" si="2"/>
        <v>0</v>
      </c>
      <c r="Q38" s="40"/>
      <c r="R38" s="44"/>
    </row>
    <row r="39" s="21" customFormat="1" ht="22.5" spans="1:18">
      <c r="A39" s="33">
        <v>33</v>
      </c>
      <c r="B39" s="35" t="s">
        <v>427</v>
      </c>
      <c r="C39" s="35" t="s">
        <v>433</v>
      </c>
      <c r="D39" s="33" t="s">
        <v>55</v>
      </c>
      <c r="E39" s="33">
        <v>3260</v>
      </c>
      <c r="F39" s="35" t="s">
        <v>429</v>
      </c>
      <c r="G39" s="33">
        <f t="shared" si="0"/>
        <v>0</v>
      </c>
      <c r="H39" s="33"/>
      <c r="I39" s="35" t="s">
        <v>434</v>
      </c>
      <c r="J39" s="33" t="s">
        <v>55</v>
      </c>
      <c r="K39" s="33"/>
      <c r="L39" s="38"/>
      <c r="M39" s="33">
        <f t="shared" si="1"/>
        <v>0</v>
      </c>
      <c r="N39" s="33"/>
      <c r="O39" s="33"/>
      <c r="P39" s="41">
        <f t="shared" si="2"/>
        <v>0</v>
      </c>
      <c r="Q39" s="40"/>
      <c r="R39" s="44"/>
    </row>
    <row r="40" s="21" customFormat="1" ht="22.5" spans="1:18">
      <c r="A40" s="33">
        <v>34</v>
      </c>
      <c r="B40" s="35" t="s">
        <v>427</v>
      </c>
      <c r="C40" s="35" t="s">
        <v>435</v>
      </c>
      <c r="D40" s="33" t="s">
        <v>55</v>
      </c>
      <c r="E40" s="33">
        <v>460</v>
      </c>
      <c r="F40" s="35" t="s">
        <v>429</v>
      </c>
      <c r="G40" s="33">
        <f t="shared" si="0"/>
        <v>0</v>
      </c>
      <c r="H40" s="33"/>
      <c r="I40" s="35" t="s">
        <v>436</v>
      </c>
      <c r="J40" s="33" t="s">
        <v>55</v>
      </c>
      <c r="K40" s="33"/>
      <c r="L40" s="38"/>
      <c r="M40" s="33">
        <f t="shared" si="1"/>
        <v>0</v>
      </c>
      <c r="N40" s="33"/>
      <c r="O40" s="33"/>
      <c r="P40" s="41">
        <f t="shared" si="2"/>
        <v>0</v>
      </c>
      <c r="Q40" s="40"/>
      <c r="R40" s="44"/>
    </row>
    <row r="41" s="21" customFormat="1" ht="22.5" spans="1:18">
      <c r="A41" s="33">
        <v>35</v>
      </c>
      <c r="B41" s="35" t="s">
        <v>427</v>
      </c>
      <c r="C41" s="35" t="s">
        <v>437</v>
      </c>
      <c r="D41" s="33" t="s">
        <v>55</v>
      </c>
      <c r="E41" s="33">
        <v>1450</v>
      </c>
      <c r="F41" s="35" t="s">
        <v>429</v>
      </c>
      <c r="G41" s="33">
        <f t="shared" si="0"/>
        <v>0</v>
      </c>
      <c r="H41" s="33"/>
      <c r="I41" s="35" t="s">
        <v>438</v>
      </c>
      <c r="J41" s="33" t="s">
        <v>55</v>
      </c>
      <c r="K41" s="33"/>
      <c r="L41" s="38"/>
      <c r="M41" s="33">
        <f t="shared" si="1"/>
        <v>0</v>
      </c>
      <c r="N41" s="33"/>
      <c r="O41" s="33"/>
      <c r="P41" s="41">
        <f t="shared" si="2"/>
        <v>0</v>
      </c>
      <c r="Q41" s="40"/>
      <c r="R41" s="44"/>
    </row>
    <row r="42" s="21" customFormat="1" ht="22.5" spans="1:18">
      <c r="A42" s="33">
        <v>36</v>
      </c>
      <c r="B42" s="35" t="s">
        <v>427</v>
      </c>
      <c r="C42" s="35" t="s">
        <v>439</v>
      </c>
      <c r="D42" s="33" t="s">
        <v>55</v>
      </c>
      <c r="E42" s="33">
        <v>1650</v>
      </c>
      <c r="F42" s="35" t="s">
        <v>429</v>
      </c>
      <c r="G42" s="33">
        <f t="shared" si="0"/>
        <v>0</v>
      </c>
      <c r="H42" s="33"/>
      <c r="I42" s="35" t="s">
        <v>440</v>
      </c>
      <c r="J42" s="33" t="s">
        <v>55</v>
      </c>
      <c r="K42" s="33"/>
      <c r="L42" s="38"/>
      <c r="M42" s="33">
        <f t="shared" si="1"/>
        <v>0</v>
      </c>
      <c r="N42" s="33"/>
      <c r="O42" s="33"/>
      <c r="P42" s="41">
        <f t="shared" si="2"/>
        <v>0</v>
      </c>
      <c r="Q42" s="40"/>
      <c r="R42" s="44"/>
    </row>
    <row r="43" s="21" customFormat="1" ht="22.5" spans="1:18">
      <c r="A43" s="33">
        <v>37</v>
      </c>
      <c r="B43" s="35" t="s">
        <v>441</v>
      </c>
      <c r="C43" s="35" t="s">
        <v>442</v>
      </c>
      <c r="D43" s="33" t="s">
        <v>79</v>
      </c>
      <c r="E43" s="33">
        <v>75</v>
      </c>
      <c r="F43" s="35" t="s">
        <v>443</v>
      </c>
      <c r="G43" s="33">
        <f t="shared" si="0"/>
        <v>0</v>
      </c>
      <c r="H43" s="33"/>
      <c r="I43" s="35" t="s">
        <v>444</v>
      </c>
      <c r="J43" s="33" t="s">
        <v>79</v>
      </c>
      <c r="K43" s="33"/>
      <c r="L43" s="33"/>
      <c r="M43" s="33">
        <f t="shared" si="1"/>
        <v>0</v>
      </c>
      <c r="N43" s="33"/>
      <c r="O43" s="33"/>
      <c r="P43" s="41">
        <f t="shared" si="2"/>
        <v>0</v>
      </c>
      <c r="Q43" s="40"/>
      <c r="R43" s="44"/>
    </row>
    <row r="44" s="21" customFormat="1" ht="22.5" spans="1:18">
      <c r="A44" s="33">
        <v>38</v>
      </c>
      <c r="B44" s="35" t="s">
        <v>445</v>
      </c>
      <c r="C44" s="35" t="s">
        <v>446</v>
      </c>
      <c r="D44" s="33" t="s">
        <v>79</v>
      </c>
      <c r="E44" s="33">
        <v>320</v>
      </c>
      <c r="F44" s="35" t="s">
        <v>447</v>
      </c>
      <c r="G44" s="33">
        <f t="shared" si="0"/>
        <v>0</v>
      </c>
      <c r="H44" s="33"/>
      <c r="I44" s="35" t="s">
        <v>447</v>
      </c>
      <c r="J44" s="33" t="s">
        <v>79</v>
      </c>
      <c r="K44" s="33"/>
      <c r="L44" s="38"/>
      <c r="M44" s="33">
        <f t="shared" si="1"/>
        <v>0</v>
      </c>
      <c r="N44" s="33"/>
      <c r="O44" s="33"/>
      <c r="P44" s="41">
        <f t="shared" si="2"/>
        <v>0</v>
      </c>
      <c r="Q44" s="40"/>
      <c r="R44" s="44"/>
    </row>
    <row r="45" s="21" customFormat="1" ht="33.75" spans="1:18">
      <c r="A45" s="33">
        <v>39</v>
      </c>
      <c r="B45" s="35" t="s">
        <v>723</v>
      </c>
      <c r="C45" s="35" t="s">
        <v>724</v>
      </c>
      <c r="D45" s="33" t="s">
        <v>143</v>
      </c>
      <c r="E45" s="33">
        <v>36</v>
      </c>
      <c r="F45" s="35" t="s">
        <v>450</v>
      </c>
      <c r="G45" s="33">
        <f t="shared" si="0"/>
        <v>0</v>
      </c>
      <c r="H45" s="33"/>
      <c r="I45" s="35" t="s">
        <v>725</v>
      </c>
      <c r="J45" s="33" t="s">
        <v>143</v>
      </c>
      <c r="K45" s="33"/>
      <c r="L45" s="42">
        <v>450</v>
      </c>
      <c r="M45" s="33">
        <f t="shared" si="1"/>
        <v>0</v>
      </c>
      <c r="N45" s="33"/>
      <c r="O45" s="33"/>
      <c r="P45" s="41">
        <f t="shared" si="2"/>
        <v>0</v>
      </c>
      <c r="Q45" s="35" t="s">
        <v>726</v>
      </c>
      <c r="R45" s="44"/>
    </row>
    <row r="46" s="21" customFormat="1" ht="33.75" spans="1:18">
      <c r="A46" s="33">
        <v>40</v>
      </c>
      <c r="B46" s="35" t="s">
        <v>723</v>
      </c>
      <c r="C46" s="35" t="s">
        <v>727</v>
      </c>
      <c r="D46" s="33" t="s">
        <v>143</v>
      </c>
      <c r="E46" s="33">
        <v>15</v>
      </c>
      <c r="F46" s="35" t="s">
        <v>450</v>
      </c>
      <c r="G46" s="33">
        <f t="shared" si="0"/>
        <v>0</v>
      </c>
      <c r="H46" s="33"/>
      <c r="I46" s="35" t="s">
        <v>728</v>
      </c>
      <c r="J46" s="33" t="s">
        <v>143</v>
      </c>
      <c r="K46" s="33"/>
      <c r="L46" s="42">
        <v>250</v>
      </c>
      <c r="M46" s="33">
        <f t="shared" si="1"/>
        <v>0</v>
      </c>
      <c r="N46" s="33"/>
      <c r="O46" s="33"/>
      <c r="P46" s="41">
        <f t="shared" si="2"/>
        <v>0</v>
      </c>
      <c r="Q46" s="35" t="s">
        <v>729</v>
      </c>
      <c r="R46" s="44"/>
    </row>
    <row r="47" s="21" customFormat="1" ht="22.5" spans="1:18">
      <c r="A47" s="33">
        <v>41</v>
      </c>
      <c r="B47" s="35" t="s">
        <v>448</v>
      </c>
      <c r="C47" s="35" t="s">
        <v>730</v>
      </c>
      <c r="D47" s="33" t="s">
        <v>143</v>
      </c>
      <c r="E47" s="33">
        <v>464</v>
      </c>
      <c r="F47" s="35" t="s">
        <v>450</v>
      </c>
      <c r="G47" s="33">
        <f t="shared" si="0"/>
        <v>0</v>
      </c>
      <c r="H47" s="33"/>
      <c r="I47" s="35" t="s">
        <v>731</v>
      </c>
      <c r="J47" s="33" t="s">
        <v>143</v>
      </c>
      <c r="K47" s="33"/>
      <c r="L47" s="38"/>
      <c r="M47" s="33">
        <f t="shared" si="1"/>
        <v>0</v>
      </c>
      <c r="N47" s="33"/>
      <c r="O47" s="33"/>
      <c r="P47" s="41">
        <f t="shared" si="2"/>
        <v>0</v>
      </c>
      <c r="Q47" s="40"/>
      <c r="R47" s="44"/>
    </row>
    <row r="48" s="21" customFormat="1" ht="22.5" spans="1:18">
      <c r="A48" s="33">
        <v>42</v>
      </c>
      <c r="B48" s="35" t="s">
        <v>448</v>
      </c>
      <c r="C48" s="35" t="s">
        <v>732</v>
      </c>
      <c r="D48" s="33" t="s">
        <v>143</v>
      </c>
      <c r="E48" s="33">
        <v>84</v>
      </c>
      <c r="F48" s="35" t="s">
        <v>450</v>
      </c>
      <c r="G48" s="33">
        <f t="shared" si="0"/>
        <v>0</v>
      </c>
      <c r="H48" s="33"/>
      <c r="I48" s="35" t="s">
        <v>731</v>
      </c>
      <c r="J48" s="33" t="s">
        <v>143</v>
      </c>
      <c r="K48" s="33"/>
      <c r="L48" s="38"/>
      <c r="M48" s="33">
        <f t="shared" si="1"/>
        <v>0</v>
      </c>
      <c r="N48" s="33"/>
      <c r="O48" s="33"/>
      <c r="P48" s="41">
        <f t="shared" si="2"/>
        <v>0</v>
      </c>
      <c r="Q48" s="40"/>
      <c r="R48" s="44"/>
    </row>
    <row r="49" s="21" customFormat="1" ht="22.5" spans="1:18">
      <c r="A49" s="33">
        <v>43</v>
      </c>
      <c r="B49" s="35" t="s">
        <v>448</v>
      </c>
      <c r="C49" s="35" t="s">
        <v>449</v>
      </c>
      <c r="D49" s="33" t="s">
        <v>143</v>
      </c>
      <c r="E49" s="33">
        <v>45</v>
      </c>
      <c r="F49" s="35" t="s">
        <v>450</v>
      </c>
      <c r="G49" s="33">
        <f t="shared" si="0"/>
        <v>0</v>
      </c>
      <c r="H49" s="33"/>
      <c r="I49" s="35" t="s">
        <v>451</v>
      </c>
      <c r="J49" s="33" t="s">
        <v>143</v>
      </c>
      <c r="K49" s="33"/>
      <c r="L49" s="38"/>
      <c r="M49" s="33">
        <f t="shared" si="1"/>
        <v>0</v>
      </c>
      <c r="N49" s="33"/>
      <c r="O49" s="33"/>
      <c r="P49" s="41">
        <f t="shared" si="2"/>
        <v>0</v>
      </c>
      <c r="Q49" s="40"/>
      <c r="R49" s="44"/>
    </row>
    <row r="50" s="21" customFormat="1" ht="22.5" spans="1:18">
      <c r="A50" s="33">
        <v>44</v>
      </c>
      <c r="B50" s="35" t="s">
        <v>448</v>
      </c>
      <c r="C50" s="35" t="s">
        <v>452</v>
      </c>
      <c r="D50" s="33" t="s">
        <v>143</v>
      </c>
      <c r="E50" s="33">
        <v>25</v>
      </c>
      <c r="F50" s="35" t="s">
        <v>450</v>
      </c>
      <c r="G50" s="33">
        <f t="shared" si="0"/>
        <v>0</v>
      </c>
      <c r="H50" s="33"/>
      <c r="I50" s="35" t="s">
        <v>453</v>
      </c>
      <c r="J50" s="33" t="s">
        <v>143</v>
      </c>
      <c r="K50" s="33"/>
      <c r="L50" s="38"/>
      <c r="M50" s="33">
        <f t="shared" si="1"/>
        <v>0</v>
      </c>
      <c r="N50" s="33"/>
      <c r="O50" s="33"/>
      <c r="P50" s="41">
        <f t="shared" si="2"/>
        <v>0</v>
      </c>
      <c r="Q50" s="40"/>
      <c r="R50" s="44"/>
    </row>
    <row r="51" s="21" customFormat="1" ht="22.5" spans="1:18">
      <c r="A51" s="33">
        <v>45</v>
      </c>
      <c r="B51" s="35" t="s">
        <v>448</v>
      </c>
      <c r="C51" s="35" t="s">
        <v>733</v>
      </c>
      <c r="D51" s="33" t="s">
        <v>143</v>
      </c>
      <c r="E51" s="33">
        <v>51</v>
      </c>
      <c r="F51" s="35" t="s">
        <v>450</v>
      </c>
      <c r="G51" s="33">
        <f t="shared" si="0"/>
        <v>0</v>
      </c>
      <c r="H51" s="33"/>
      <c r="I51" s="35" t="s">
        <v>734</v>
      </c>
      <c r="J51" s="33" t="s">
        <v>143</v>
      </c>
      <c r="K51" s="33"/>
      <c r="L51" s="38"/>
      <c r="M51" s="33">
        <f t="shared" si="1"/>
        <v>0</v>
      </c>
      <c r="N51" s="33"/>
      <c r="O51" s="33"/>
      <c r="P51" s="41">
        <f t="shared" si="2"/>
        <v>0</v>
      </c>
      <c r="Q51" s="40"/>
      <c r="R51" s="44"/>
    </row>
    <row r="52" s="21" customFormat="1" ht="22.5" spans="1:18">
      <c r="A52" s="33">
        <v>46</v>
      </c>
      <c r="B52" s="35" t="s">
        <v>448</v>
      </c>
      <c r="C52" s="35" t="s">
        <v>458</v>
      </c>
      <c r="D52" s="33" t="s">
        <v>55</v>
      </c>
      <c r="E52" s="33">
        <v>360</v>
      </c>
      <c r="F52" s="35" t="s">
        <v>450</v>
      </c>
      <c r="G52" s="33">
        <f t="shared" si="0"/>
        <v>0</v>
      </c>
      <c r="H52" s="33"/>
      <c r="I52" s="35" t="s">
        <v>459</v>
      </c>
      <c r="J52" s="33" t="s">
        <v>55</v>
      </c>
      <c r="K52" s="33"/>
      <c r="L52" s="38"/>
      <c r="M52" s="33">
        <f t="shared" si="1"/>
        <v>0</v>
      </c>
      <c r="N52" s="33"/>
      <c r="O52" s="33"/>
      <c r="P52" s="41">
        <f t="shared" si="2"/>
        <v>0</v>
      </c>
      <c r="Q52" s="40"/>
      <c r="R52" s="44"/>
    </row>
    <row r="53" s="21" customFormat="1" ht="22.5" spans="1:18">
      <c r="A53" s="33">
        <v>47</v>
      </c>
      <c r="B53" s="35" t="s">
        <v>448</v>
      </c>
      <c r="C53" s="35" t="s">
        <v>460</v>
      </c>
      <c r="D53" s="33" t="s">
        <v>143</v>
      </c>
      <c r="E53" s="33">
        <v>38</v>
      </c>
      <c r="F53" s="35" t="s">
        <v>450</v>
      </c>
      <c r="G53" s="33">
        <f t="shared" ref="G53:G70" si="3">H53+M53+N53+O53</f>
        <v>0</v>
      </c>
      <c r="H53" s="33"/>
      <c r="I53" s="35" t="s">
        <v>461</v>
      </c>
      <c r="J53" s="33" t="s">
        <v>143</v>
      </c>
      <c r="K53" s="33"/>
      <c r="L53" s="38"/>
      <c r="M53" s="33">
        <f t="shared" si="1"/>
        <v>0</v>
      </c>
      <c r="N53" s="33"/>
      <c r="O53" s="33"/>
      <c r="P53" s="41">
        <f t="shared" ref="P53:P89" si="4">G53*E53</f>
        <v>0</v>
      </c>
      <c r="Q53" s="40"/>
      <c r="R53" s="44"/>
    </row>
    <row r="54" s="21" customFormat="1" ht="22.5" spans="1:18">
      <c r="A54" s="33">
        <v>48</v>
      </c>
      <c r="B54" s="35" t="s">
        <v>448</v>
      </c>
      <c r="C54" s="35" t="s">
        <v>462</v>
      </c>
      <c r="D54" s="33" t="s">
        <v>143</v>
      </c>
      <c r="E54" s="33">
        <v>6</v>
      </c>
      <c r="F54" s="35" t="s">
        <v>450</v>
      </c>
      <c r="G54" s="33">
        <f t="shared" si="3"/>
        <v>0</v>
      </c>
      <c r="H54" s="33"/>
      <c r="I54" s="35" t="s">
        <v>463</v>
      </c>
      <c r="J54" s="33" t="s">
        <v>143</v>
      </c>
      <c r="K54" s="33"/>
      <c r="L54" s="38"/>
      <c r="M54" s="33">
        <f t="shared" si="1"/>
        <v>0</v>
      </c>
      <c r="N54" s="33"/>
      <c r="O54" s="33"/>
      <c r="P54" s="41">
        <f t="shared" si="4"/>
        <v>0</v>
      </c>
      <c r="Q54" s="40"/>
      <c r="R54" s="44"/>
    </row>
    <row r="55" s="21" customFormat="1" ht="22.5" spans="1:18">
      <c r="A55" s="33">
        <v>49</v>
      </c>
      <c r="B55" s="35" t="s">
        <v>448</v>
      </c>
      <c r="C55" s="35" t="s">
        <v>464</v>
      </c>
      <c r="D55" s="33" t="s">
        <v>143</v>
      </c>
      <c r="E55" s="33">
        <v>45</v>
      </c>
      <c r="F55" s="35" t="s">
        <v>450</v>
      </c>
      <c r="G55" s="33">
        <f t="shared" si="3"/>
        <v>0</v>
      </c>
      <c r="H55" s="33"/>
      <c r="I55" s="35" t="s">
        <v>465</v>
      </c>
      <c r="J55" s="33" t="s">
        <v>143</v>
      </c>
      <c r="K55" s="33"/>
      <c r="L55" s="38"/>
      <c r="M55" s="33">
        <f t="shared" si="1"/>
        <v>0</v>
      </c>
      <c r="N55" s="33"/>
      <c r="O55" s="33"/>
      <c r="P55" s="41">
        <f t="shared" si="4"/>
        <v>0</v>
      </c>
      <c r="Q55" s="40"/>
      <c r="R55" s="44"/>
    </row>
    <row r="56" s="21" customFormat="1" ht="22.5" spans="1:18">
      <c r="A56" s="33">
        <v>50</v>
      </c>
      <c r="B56" s="35" t="s">
        <v>448</v>
      </c>
      <c r="C56" s="35" t="s">
        <v>466</v>
      </c>
      <c r="D56" s="33" t="s">
        <v>143</v>
      </c>
      <c r="E56" s="33">
        <v>88</v>
      </c>
      <c r="F56" s="35" t="s">
        <v>450</v>
      </c>
      <c r="G56" s="33">
        <f t="shared" si="3"/>
        <v>0</v>
      </c>
      <c r="H56" s="38"/>
      <c r="I56" s="35" t="s">
        <v>467</v>
      </c>
      <c r="J56" s="33" t="s">
        <v>143</v>
      </c>
      <c r="K56" s="33"/>
      <c r="L56" s="38"/>
      <c r="M56" s="33">
        <f t="shared" si="1"/>
        <v>0</v>
      </c>
      <c r="N56" s="33"/>
      <c r="O56" s="33"/>
      <c r="P56" s="41">
        <f t="shared" si="4"/>
        <v>0</v>
      </c>
      <c r="Q56" s="40"/>
      <c r="R56" s="44"/>
    </row>
    <row r="57" s="21" customFormat="1" ht="12" spans="1:18">
      <c r="A57" s="33">
        <v>51</v>
      </c>
      <c r="B57" s="35" t="s">
        <v>468</v>
      </c>
      <c r="C57" s="35" t="s">
        <v>469</v>
      </c>
      <c r="D57" s="33" t="s">
        <v>79</v>
      </c>
      <c r="E57" s="33">
        <v>45</v>
      </c>
      <c r="F57" s="35" t="s">
        <v>470</v>
      </c>
      <c r="G57" s="33">
        <f t="shared" si="3"/>
        <v>0</v>
      </c>
      <c r="H57" s="38"/>
      <c r="I57" s="35" t="s">
        <v>471</v>
      </c>
      <c r="J57" s="33" t="s">
        <v>79</v>
      </c>
      <c r="K57" s="33"/>
      <c r="L57" s="43"/>
      <c r="M57" s="33">
        <f t="shared" ref="M57:M63" si="5">H57*K57</f>
        <v>0</v>
      </c>
      <c r="N57" s="33"/>
      <c r="O57" s="33"/>
      <c r="P57" s="41">
        <f t="shared" si="4"/>
        <v>0</v>
      </c>
      <c r="Q57" s="40"/>
      <c r="R57" s="44"/>
    </row>
    <row r="58" s="21" customFormat="1" ht="12" spans="1:18">
      <c r="A58" s="33">
        <v>52</v>
      </c>
      <c r="B58" s="35" t="s">
        <v>468</v>
      </c>
      <c r="C58" s="35" t="s">
        <v>472</v>
      </c>
      <c r="D58" s="33" t="s">
        <v>79</v>
      </c>
      <c r="E58" s="33">
        <v>22</v>
      </c>
      <c r="F58" s="35" t="s">
        <v>470</v>
      </c>
      <c r="G58" s="33">
        <f t="shared" si="3"/>
        <v>0</v>
      </c>
      <c r="H58" s="38"/>
      <c r="I58" s="35" t="s">
        <v>473</v>
      </c>
      <c r="J58" s="33" t="s">
        <v>79</v>
      </c>
      <c r="K58" s="33"/>
      <c r="L58" s="43"/>
      <c r="M58" s="33">
        <f t="shared" si="5"/>
        <v>0</v>
      </c>
      <c r="N58" s="33"/>
      <c r="O58" s="33"/>
      <c r="P58" s="41">
        <f t="shared" si="4"/>
        <v>0</v>
      </c>
      <c r="Q58" s="40"/>
      <c r="R58" s="44"/>
    </row>
    <row r="59" s="21" customFormat="1" ht="12" spans="1:18">
      <c r="A59" s="33">
        <v>53</v>
      </c>
      <c r="B59" s="35" t="s">
        <v>468</v>
      </c>
      <c r="C59" s="35" t="s">
        <v>474</v>
      </c>
      <c r="D59" s="33" t="s">
        <v>79</v>
      </c>
      <c r="E59" s="33">
        <v>32</v>
      </c>
      <c r="F59" s="35" t="s">
        <v>470</v>
      </c>
      <c r="G59" s="33">
        <f t="shared" si="3"/>
        <v>0</v>
      </c>
      <c r="H59" s="38"/>
      <c r="I59" s="35" t="s">
        <v>475</v>
      </c>
      <c r="J59" s="33" t="s">
        <v>79</v>
      </c>
      <c r="K59" s="33"/>
      <c r="L59" s="43"/>
      <c r="M59" s="33">
        <f t="shared" si="5"/>
        <v>0</v>
      </c>
      <c r="N59" s="33"/>
      <c r="O59" s="33"/>
      <c r="P59" s="41">
        <f t="shared" si="4"/>
        <v>0</v>
      </c>
      <c r="Q59" s="40"/>
      <c r="R59" s="44"/>
    </row>
    <row r="60" s="21" customFormat="1" ht="12" spans="1:18">
      <c r="A60" s="33">
        <v>54</v>
      </c>
      <c r="B60" s="35" t="s">
        <v>468</v>
      </c>
      <c r="C60" s="35" t="s">
        <v>476</v>
      </c>
      <c r="D60" s="33" t="s">
        <v>79</v>
      </c>
      <c r="E60" s="33">
        <v>31</v>
      </c>
      <c r="F60" s="35" t="s">
        <v>470</v>
      </c>
      <c r="G60" s="33">
        <f t="shared" si="3"/>
        <v>0</v>
      </c>
      <c r="H60" s="38"/>
      <c r="I60" s="35" t="s">
        <v>477</v>
      </c>
      <c r="J60" s="33" t="s">
        <v>79</v>
      </c>
      <c r="K60" s="33"/>
      <c r="L60" s="43"/>
      <c r="M60" s="33">
        <f t="shared" si="5"/>
        <v>0</v>
      </c>
      <c r="N60" s="33"/>
      <c r="O60" s="33"/>
      <c r="P60" s="41">
        <f t="shared" si="4"/>
        <v>0</v>
      </c>
      <c r="Q60" s="40"/>
      <c r="R60" s="44"/>
    </row>
    <row r="61" s="21" customFormat="1" ht="22.5" spans="1:18">
      <c r="A61" s="33">
        <v>55</v>
      </c>
      <c r="B61" s="35" t="s">
        <v>468</v>
      </c>
      <c r="C61" s="35" t="s">
        <v>478</v>
      </c>
      <c r="D61" s="33" t="s">
        <v>79</v>
      </c>
      <c r="E61" s="33">
        <v>20</v>
      </c>
      <c r="F61" s="35" t="s">
        <v>479</v>
      </c>
      <c r="G61" s="33">
        <f t="shared" si="3"/>
        <v>0</v>
      </c>
      <c r="H61" s="38"/>
      <c r="I61" s="35" t="s">
        <v>480</v>
      </c>
      <c r="J61" s="33" t="s">
        <v>79</v>
      </c>
      <c r="K61" s="33"/>
      <c r="L61" s="43"/>
      <c r="M61" s="33">
        <f t="shared" si="5"/>
        <v>0</v>
      </c>
      <c r="N61" s="33"/>
      <c r="O61" s="33"/>
      <c r="P61" s="41">
        <f t="shared" si="4"/>
        <v>0</v>
      </c>
      <c r="Q61" s="40"/>
      <c r="R61" s="44"/>
    </row>
    <row r="62" s="21" customFormat="1" ht="22.5" spans="1:18">
      <c r="A62" s="33">
        <v>56</v>
      </c>
      <c r="B62" s="35" t="s">
        <v>468</v>
      </c>
      <c r="C62" s="35" t="s">
        <v>481</v>
      </c>
      <c r="D62" s="33" t="s">
        <v>79</v>
      </c>
      <c r="E62" s="33">
        <v>56</v>
      </c>
      <c r="F62" s="35" t="s">
        <v>479</v>
      </c>
      <c r="G62" s="33">
        <f t="shared" si="3"/>
        <v>0</v>
      </c>
      <c r="H62" s="38"/>
      <c r="I62" s="35" t="s">
        <v>482</v>
      </c>
      <c r="J62" s="33" t="s">
        <v>79</v>
      </c>
      <c r="K62" s="33"/>
      <c r="L62" s="43"/>
      <c r="M62" s="33">
        <f t="shared" si="5"/>
        <v>0</v>
      </c>
      <c r="N62" s="33"/>
      <c r="O62" s="33"/>
      <c r="P62" s="41">
        <f t="shared" si="4"/>
        <v>0</v>
      </c>
      <c r="Q62" s="40"/>
      <c r="R62" s="44"/>
    </row>
    <row r="63" s="21" customFormat="1" ht="12" spans="1:18">
      <c r="A63" s="33">
        <v>57</v>
      </c>
      <c r="B63" s="35" t="s">
        <v>468</v>
      </c>
      <c r="C63" s="35" t="s">
        <v>483</v>
      </c>
      <c r="D63" s="33" t="s">
        <v>79</v>
      </c>
      <c r="E63" s="33">
        <v>12</v>
      </c>
      <c r="F63" s="35" t="s">
        <v>484</v>
      </c>
      <c r="G63" s="33">
        <f t="shared" si="3"/>
        <v>0</v>
      </c>
      <c r="H63" s="38"/>
      <c r="I63" s="35" t="s">
        <v>484</v>
      </c>
      <c r="J63" s="33" t="s">
        <v>79</v>
      </c>
      <c r="K63" s="33"/>
      <c r="L63" s="43"/>
      <c r="M63" s="33">
        <f t="shared" si="5"/>
        <v>0</v>
      </c>
      <c r="N63" s="33"/>
      <c r="O63" s="33"/>
      <c r="P63" s="41">
        <f t="shared" si="4"/>
        <v>0</v>
      </c>
      <c r="Q63" s="40"/>
      <c r="R63" s="44"/>
    </row>
    <row r="64" s="21" customFormat="1" ht="22.5" spans="1:18">
      <c r="A64" s="33">
        <v>58</v>
      </c>
      <c r="B64" s="34" t="s">
        <v>485</v>
      </c>
      <c r="C64" s="35"/>
      <c r="D64" s="33"/>
      <c r="E64" s="33"/>
      <c r="F64" s="35"/>
      <c r="G64" s="33">
        <f t="shared" si="3"/>
        <v>0</v>
      </c>
      <c r="H64" s="38"/>
      <c r="I64" s="35"/>
      <c r="J64" s="33"/>
      <c r="K64" s="40"/>
      <c r="L64" s="38"/>
      <c r="M64" s="33">
        <f t="shared" ref="M64:M89" si="6">L64*K64</f>
        <v>0</v>
      </c>
      <c r="N64" s="33"/>
      <c r="O64" s="33"/>
      <c r="P64" s="41">
        <f t="shared" si="4"/>
        <v>0</v>
      </c>
      <c r="Q64" s="40"/>
      <c r="R64" s="44"/>
    </row>
    <row r="65" s="21" customFormat="1" ht="12" spans="1:18">
      <c r="A65" s="33">
        <v>59</v>
      </c>
      <c r="B65" s="35" t="s">
        <v>486</v>
      </c>
      <c r="C65" s="35" t="s">
        <v>487</v>
      </c>
      <c r="D65" s="33" t="s">
        <v>79</v>
      </c>
      <c r="E65" s="33">
        <v>3</v>
      </c>
      <c r="F65" s="35" t="s">
        <v>488</v>
      </c>
      <c r="G65" s="33">
        <f t="shared" si="3"/>
        <v>0</v>
      </c>
      <c r="H65" s="33"/>
      <c r="I65" s="35" t="s">
        <v>488</v>
      </c>
      <c r="J65" s="33" t="s">
        <v>79</v>
      </c>
      <c r="K65" s="33"/>
      <c r="L65" s="38"/>
      <c r="M65" s="33">
        <f t="shared" si="6"/>
        <v>0</v>
      </c>
      <c r="N65" s="33"/>
      <c r="O65" s="33"/>
      <c r="P65" s="41">
        <f t="shared" si="4"/>
        <v>0</v>
      </c>
      <c r="Q65" s="40"/>
      <c r="R65" s="44"/>
    </row>
    <row r="66" s="21" customFormat="1" ht="22.5" spans="1:18">
      <c r="A66" s="33">
        <v>60</v>
      </c>
      <c r="B66" s="35" t="s">
        <v>427</v>
      </c>
      <c r="C66" s="35" t="s">
        <v>489</v>
      </c>
      <c r="D66" s="33" t="s">
        <v>55</v>
      </c>
      <c r="E66" s="33">
        <v>425</v>
      </c>
      <c r="F66" s="35" t="s">
        <v>490</v>
      </c>
      <c r="G66" s="33">
        <f t="shared" si="3"/>
        <v>0</v>
      </c>
      <c r="H66" s="33"/>
      <c r="I66" s="35" t="s">
        <v>491</v>
      </c>
      <c r="J66" s="33" t="s">
        <v>55</v>
      </c>
      <c r="K66" s="33"/>
      <c r="L66" s="38"/>
      <c r="M66" s="33">
        <f t="shared" si="6"/>
        <v>0</v>
      </c>
      <c r="N66" s="33"/>
      <c r="O66" s="33"/>
      <c r="P66" s="41">
        <f t="shared" si="4"/>
        <v>0</v>
      </c>
      <c r="Q66" s="40"/>
      <c r="R66" s="44"/>
    </row>
    <row r="67" s="21" customFormat="1" ht="22.5" spans="1:18">
      <c r="A67" s="33">
        <v>61</v>
      </c>
      <c r="B67" s="35" t="s">
        <v>427</v>
      </c>
      <c r="C67" s="35" t="s">
        <v>492</v>
      </c>
      <c r="D67" s="33" t="s">
        <v>55</v>
      </c>
      <c r="E67" s="33">
        <v>320</v>
      </c>
      <c r="F67" s="35" t="s">
        <v>493</v>
      </c>
      <c r="G67" s="33">
        <f t="shared" si="3"/>
        <v>0</v>
      </c>
      <c r="H67" s="33"/>
      <c r="I67" s="35" t="s">
        <v>494</v>
      </c>
      <c r="J67" s="33" t="s">
        <v>55</v>
      </c>
      <c r="K67" s="33"/>
      <c r="L67" s="38"/>
      <c r="M67" s="33">
        <f t="shared" si="6"/>
        <v>0</v>
      </c>
      <c r="N67" s="33"/>
      <c r="O67" s="33"/>
      <c r="P67" s="41">
        <f t="shared" si="4"/>
        <v>0</v>
      </c>
      <c r="Q67" s="40"/>
      <c r="R67" s="44"/>
    </row>
    <row r="68" s="21" customFormat="1" ht="22.5" spans="1:18">
      <c r="A68" s="33">
        <v>62</v>
      </c>
      <c r="B68" s="35" t="s">
        <v>468</v>
      </c>
      <c r="C68" s="35" t="s">
        <v>495</v>
      </c>
      <c r="D68" s="33" t="s">
        <v>79</v>
      </c>
      <c r="E68" s="33">
        <v>20</v>
      </c>
      <c r="F68" s="35" t="s">
        <v>479</v>
      </c>
      <c r="G68" s="33">
        <f t="shared" si="3"/>
        <v>0</v>
      </c>
      <c r="H68" s="33"/>
      <c r="I68" s="35" t="s">
        <v>496</v>
      </c>
      <c r="J68" s="33" t="s">
        <v>79</v>
      </c>
      <c r="K68" s="33"/>
      <c r="L68" s="38"/>
      <c r="M68" s="33">
        <f t="shared" si="6"/>
        <v>0</v>
      </c>
      <c r="N68" s="33"/>
      <c r="O68" s="33"/>
      <c r="P68" s="41">
        <f t="shared" si="4"/>
        <v>0</v>
      </c>
      <c r="Q68" s="40"/>
      <c r="R68" s="44"/>
    </row>
    <row r="69" s="21" customFormat="1" ht="22.5" spans="1:18">
      <c r="A69" s="33">
        <v>63</v>
      </c>
      <c r="B69" s="35" t="s">
        <v>468</v>
      </c>
      <c r="C69" s="35" t="s">
        <v>497</v>
      </c>
      <c r="D69" s="33" t="s">
        <v>79</v>
      </c>
      <c r="E69" s="33">
        <v>12</v>
      </c>
      <c r="F69" s="35" t="s">
        <v>479</v>
      </c>
      <c r="G69" s="33">
        <f t="shared" si="3"/>
        <v>0</v>
      </c>
      <c r="H69" s="33"/>
      <c r="I69" s="35" t="s">
        <v>498</v>
      </c>
      <c r="J69" s="33" t="s">
        <v>79</v>
      </c>
      <c r="K69" s="33"/>
      <c r="L69" s="38"/>
      <c r="M69" s="33">
        <f t="shared" si="6"/>
        <v>0</v>
      </c>
      <c r="N69" s="33"/>
      <c r="O69" s="33"/>
      <c r="P69" s="41">
        <f t="shared" si="4"/>
        <v>0</v>
      </c>
      <c r="Q69" s="40"/>
      <c r="R69" s="44"/>
    </row>
    <row r="70" s="21" customFormat="1" ht="22.5" spans="1:18">
      <c r="A70" s="33">
        <v>64</v>
      </c>
      <c r="B70" s="35" t="s">
        <v>468</v>
      </c>
      <c r="C70" s="35" t="s">
        <v>499</v>
      </c>
      <c r="D70" s="33" t="s">
        <v>79</v>
      </c>
      <c r="E70" s="33">
        <v>12</v>
      </c>
      <c r="F70" s="35" t="s">
        <v>479</v>
      </c>
      <c r="G70" s="33">
        <f t="shared" si="3"/>
        <v>0</v>
      </c>
      <c r="H70" s="33"/>
      <c r="I70" s="35" t="s">
        <v>498</v>
      </c>
      <c r="J70" s="33" t="s">
        <v>79</v>
      </c>
      <c r="K70" s="33"/>
      <c r="L70" s="38"/>
      <c r="M70" s="33">
        <f t="shared" si="6"/>
        <v>0</v>
      </c>
      <c r="N70" s="33"/>
      <c r="O70" s="33"/>
      <c r="P70" s="41">
        <f t="shared" si="4"/>
        <v>0</v>
      </c>
      <c r="Q70" s="40"/>
      <c r="R70" s="44"/>
    </row>
    <row r="71" s="21" customFormat="1" ht="22.5" spans="1:18">
      <c r="A71" s="33">
        <v>65</v>
      </c>
      <c r="B71" s="34" t="s">
        <v>500</v>
      </c>
      <c r="C71" s="35"/>
      <c r="D71" s="33"/>
      <c r="E71" s="33"/>
      <c r="F71" s="35"/>
      <c r="G71" s="33"/>
      <c r="H71" s="33"/>
      <c r="I71" s="35"/>
      <c r="J71" s="33"/>
      <c r="K71" s="40"/>
      <c r="L71" s="38"/>
      <c r="M71" s="33">
        <f t="shared" si="6"/>
        <v>0</v>
      </c>
      <c r="N71" s="33"/>
      <c r="O71" s="33"/>
      <c r="P71" s="41">
        <f t="shared" si="4"/>
        <v>0</v>
      </c>
      <c r="Q71" s="40"/>
      <c r="R71" s="44"/>
    </row>
    <row r="72" s="21" customFormat="1" ht="45" spans="1:18">
      <c r="A72" s="33">
        <v>66</v>
      </c>
      <c r="B72" s="35" t="s">
        <v>501</v>
      </c>
      <c r="C72" s="35" t="s">
        <v>502</v>
      </c>
      <c r="D72" s="33" t="s">
        <v>55</v>
      </c>
      <c r="E72" s="33">
        <v>120</v>
      </c>
      <c r="F72" s="35" t="s">
        <v>503</v>
      </c>
      <c r="G72" s="33">
        <f t="shared" ref="G72:G77" si="7">H72+M72+N72+O72</f>
        <v>0</v>
      </c>
      <c r="H72" s="38"/>
      <c r="I72" s="35" t="s">
        <v>504</v>
      </c>
      <c r="J72" s="33" t="s">
        <v>55</v>
      </c>
      <c r="K72" s="40"/>
      <c r="L72" s="38"/>
      <c r="M72" s="33">
        <f t="shared" si="6"/>
        <v>0</v>
      </c>
      <c r="N72" s="33"/>
      <c r="O72" s="33"/>
      <c r="P72" s="41">
        <f t="shared" si="4"/>
        <v>0</v>
      </c>
      <c r="Q72" s="40"/>
      <c r="R72" s="69"/>
    </row>
    <row r="73" s="21" customFormat="1" ht="45" spans="1:18">
      <c r="A73" s="33">
        <v>67</v>
      </c>
      <c r="B73" s="35" t="s">
        <v>501</v>
      </c>
      <c r="C73" s="35" t="s">
        <v>505</v>
      </c>
      <c r="D73" s="33" t="s">
        <v>55</v>
      </c>
      <c r="E73" s="33">
        <v>80</v>
      </c>
      <c r="F73" s="35" t="s">
        <v>503</v>
      </c>
      <c r="G73" s="33">
        <f t="shared" si="7"/>
        <v>0</v>
      </c>
      <c r="H73" s="38"/>
      <c r="I73" s="35" t="s">
        <v>506</v>
      </c>
      <c r="J73" s="33" t="s">
        <v>55</v>
      </c>
      <c r="K73" s="40"/>
      <c r="L73" s="38"/>
      <c r="M73" s="33">
        <f t="shared" si="6"/>
        <v>0</v>
      </c>
      <c r="N73" s="33"/>
      <c r="O73" s="33"/>
      <c r="P73" s="41">
        <f t="shared" si="4"/>
        <v>0</v>
      </c>
      <c r="Q73" s="40"/>
      <c r="R73" s="69"/>
    </row>
    <row r="74" s="21" customFormat="1" ht="45" spans="1:18">
      <c r="A74" s="33">
        <v>68</v>
      </c>
      <c r="B74" s="35" t="s">
        <v>501</v>
      </c>
      <c r="C74" s="35" t="s">
        <v>507</v>
      </c>
      <c r="D74" s="33" t="s">
        <v>55</v>
      </c>
      <c r="E74" s="33">
        <v>60</v>
      </c>
      <c r="F74" s="35" t="s">
        <v>503</v>
      </c>
      <c r="G74" s="33">
        <f t="shared" si="7"/>
        <v>0</v>
      </c>
      <c r="H74" s="38"/>
      <c r="I74" s="35" t="s">
        <v>508</v>
      </c>
      <c r="J74" s="33" t="s">
        <v>55</v>
      </c>
      <c r="K74" s="40"/>
      <c r="L74" s="38"/>
      <c r="M74" s="33">
        <f t="shared" si="6"/>
        <v>0</v>
      </c>
      <c r="N74" s="33"/>
      <c r="O74" s="33"/>
      <c r="P74" s="41">
        <f t="shared" si="4"/>
        <v>0</v>
      </c>
      <c r="Q74" s="40"/>
      <c r="R74" s="69"/>
    </row>
    <row r="75" s="21" customFormat="1" ht="56.25" spans="1:18">
      <c r="A75" s="33">
        <v>69</v>
      </c>
      <c r="B75" s="35" t="s">
        <v>501</v>
      </c>
      <c r="C75" s="35" t="s">
        <v>509</v>
      </c>
      <c r="D75" s="33" t="s">
        <v>55</v>
      </c>
      <c r="E75" s="33">
        <v>110</v>
      </c>
      <c r="F75" s="35" t="s">
        <v>510</v>
      </c>
      <c r="G75" s="33">
        <f t="shared" si="7"/>
        <v>0</v>
      </c>
      <c r="H75" s="38"/>
      <c r="I75" s="35" t="s">
        <v>511</v>
      </c>
      <c r="J75" s="33" t="s">
        <v>55</v>
      </c>
      <c r="K75" s="40"/>
      <c r="L75" s="38"/>
      <c r="M75" s="33">
        <f t="shared" si="6"/>
        <v>0</v>
      </c>
      <c r="N75" s="33"/>
      <c r="O75" s="33"/>
      <c r="P75" s="41">
        <f t="shared" si="4"/>
        <v>0</v>
      </c>
      <c r="Q75" s="40"/>
      <c r="R75" s="69"/>
    </row>
    <row r="76" s="21" customFormat="1" ht="56.25" spans="1:18">
      <c r="A76" s="33">
        <v>70</v>
      </c>
      <c r="B76" s="35" t="s">
        <v>501</v>
      </c>
      <c r="C76" s="35" t="s">
        <v>512</v>
      </c>
      <c r="D76" s="33" t="s">
        <v>55</v>
      </c>
      <c r="E76" s="33">
        <v>120</v>
      </c>
      <c r="F76" s="35" t="s">
        <v>510</v>
      </c>
      <c r="G76" s="33">
        <f t="shared" si="7"/>
        <v>0</v>
      </c>
      <c r="H76" s="38"/>
      <c r="I76" s="35" t="s">
        <v>513</v>
      </c>
      <c r="J76" s="33" t="s">
        <v>55</v>
      </c>
      <c r="K76" s="40"/>
      <c r="L76" s="38"/>
      <c r="M76" s="33">
        <f t="shared" si="6"/>
        <v>0</v>
      </c>
      <c r="N76" s="33"/>
      <c r="O76" s="33"/>
      <c r="P76" s="41">
        <f t="shared" si="4"/>
        <v>0</v>
      </c>
      <c r="Q76" s="40"/>
      <c r="R76" s="69"/>
    </row>
    <row r="77" s="21" customFormat="1" ht="56.25" spans="1:18">
      <c r="A77" s="33">
        <v>71</v>
      </c>
      <c r="B77" s="35" t="s">
        <v>501</v>
      </c>
      <c r="C77" s="35" t="s">
        <v>514</v>
      </c>
      <c r="D77" s="33" t="s">
        <v>55</v>
      </c>
      <c r="E77" s="33">
        <v>220</v>
      </c>
      <c r="F77" s="35" t="s">
        <v>510</v>
      </c>
      <c r="G77" s="33">
        <f t="shared" si="7"/>
        <v>0</v>
      </c>
      <c r="H77" s="38"/>
      <c r="I77" s="35" t="s">
        <v>515</v>
      </c>
      <c r="J77" s="33" t="s">
        <v>55</v>
      </c>
      <c r="K77" s="40"/>
      <c r="L77" s="38"/>
      <c r="M77" s="33">
        <f t="shared" si="6"/>
        <v>0</v>
      </c>
      <c r="N77" s="33"/>
      <c r="O77" s="33"/>
      <c r="P77" s="41">
        <f t="shared" si="4"/>
        <v>0</v>
      </c>
      <c r="Q77" s="40"/>
      <c r="R77" s="69"/>
    </row>
    <row r="78" s="21" customFormat="1" ht="45" spans="1:18">
      <c r="A78" s="33">
        <v>72</v>
      </c>
      <c r="B78" s="35" t="s">
        <v>516</v>
      </c>
      <c r="C78" s="35" t="s">
        <v>527</v>
      </c>
      <c r="D78" s="33" t="s">
        <v>518</v>
      </c>
      <c r="E78" s="33">
        <v>22</v>
      </c>
      <c r="F78" s="35" t="s">
        <v>516</v>
      </c>
      <c r="G78" s="33">
        <f t="shared" ref="G78:G87" si="8">H78+M78+N78+O78</f>
        <v>0</v>
      </c>
      <c r="H78" s="33"/>
      <c r="I78" s="35" t="s">
        <v>528</v>
      </c>
      <c r="J78" s="33" t="s">
        <v>518</v>
      </c>
      <c r="K78" s="40"/>
      <c r="L78" s="42">
        <v>550</v>
      </c>
      <c r="M78" s="33">
        <f t="shared" si="6"/>
        <v>0</v>
      </c>
      <c r="N78" s="33"/>
      <c r="O78" s="33"/>
      <c r="P78" s="41">
        <f t="shared" si="4"/>
        <v>0</v>
      </c>
      <c r="Q78" s="35" t="s">
        <v>529</v>
      </c>
      <c r="R78" s="44"/>
    </row>
    <row r="79" s="21" customFormat="1" ht="25" customHeight="1" spans="1:18">
      <c r="A79" s="33">
        <v>73</v>
      </c>
      <c r="B79" s="35" t="s">
        <v>522</v>
      </c>
      <c r="C79" s="35" t="s">
        <v>530</v>
      </c>
      <c r="D79" s="33" t="s">
        <v>143</v>
      </c>
      <c r="E79" s="33">
        <v>22</v>
      </c>
      <c r="F79" s="35" t="s">
        <v>531</v>
      </c>
      <c r="G79" s="33">
        <f t="shared" si="8"/>
        <v>0</v>
      </c>
      <c r="H79" s="33"/>
      <c r="I79" s="35" t="s">
        <v>531</v>
      </c>
      <c r="J79" s="33" t="s">
        <v>143</v>
      </c>
      <c r="K79" s="40"/>
      <c r="L79" s="42">
        <v>350</v>
      </c>
      <c r="M79" s="33">
        <f t="shared" si="6"/>
        <v>0</v>
      </c>
      <c r="N79" s="33"/>
      <c r="O79" s="33"/>
      <c r="P79" s="41">
        <f t="shared" si="4"/>
        <v>0</v>
      </c>
      <c r="Q79" s="35" t="s">
        <v>532</v>
      </c>
      <c r="R79" s="44"/>
    </row>
    <row r="80" s="21" customFormat="1" ht="22.5" spans="1:18">
      <c r="A80" s="33">
        <v>74</v>
      </c>
      <c r="B80" s="35" t="s">
        <v>533</v>
      </c>
      <c r="C80" s="35" t="s">
        <v>534</v>
      </c>
      <c r="D80" s="33" t="s">
        <v>518</v>
      </c>
      <c r="E80" s="33">
        <v>28</v>
      </c>
      <c r="F80" s="35" t="s">
        <v>535</v>
      </c>
      <c r="G80" s="33">
        <f t="shared" si="8"/>
        <v>0</v>
      </c>
      <c r="H80" s="33"/>
      <c r="I80" s="35" t="s">
        <v>535</v>
      </c>
      <c r="J80" s="33" t="s">
        <v>518</v>
      </c>
      <c r="K80" s="40"/>
      <c r="L80" s="42">
        <v>350</v>
      </c>
      <c r="M80" s="33">
        <f t="shared" si="6"/>
        <v>0</v>
      </c>
      <c r="N80" s="33"/>
      <c r="O80" s="33"/>
      <c r="P80" s="41">
        <f t="shared" si="4"/>
        <v>0</v>
      </c>
      <c r="Q80" s="35" t="s">
        <v>536</v>
      </c>
      <c r="R80" s="44"/>
    </row>
    <row r="81" s="21" customFormat="1" ht="33.75" spans="1:18">
      <c r="A81" s="33">
        <v>75</v>
      </c>
      <c r="B81" s="35" t="s">
        <v>537</v>
      </c>
      <c r="C81" s="35" t="s">
        <v>538</v>
      </c>
      <c r="D81" s="33" t="s">
        <v>143</v>
      </c>
      <c r="E81" s="33">
        <v>28</v>
      </c>
      <c r="F81" s="35" t="s">
        <v>537</v>
      </c>
      <c r="G81" s="33">
        <f t="shared" si="8"/>
        <v>0</v>
      </c>
      <c r="H81" s="33"/>
      <c r="I81" s="35" t="s">
        <v>537</v>
      </c>
      <c r="J81" s="33" t="s">
        <v>143</v>
      </c>
      <c r="K81" s="40"/>
      <c r="L81" s="42">
        <v>90</v>
      </c>
      <c r="M81" s="33">
        <f t="shared" si="6"/>
        <v>0</v>
      </c>
      <c r="N81" s="33"/>
      <c r="O81" s="33"/>
      <c r="P81" s="41">
        <f t="shared" si="4"/>
        <v>0</v>
      </c>
      <c r="Q81" s="35" t="s">
        <v>539</v>
      </c>
      <c r="R81" s="44"/>
    </row>
    <row r="82" s="21" customFormat="1" ht="22.5" spans="1:18">
      <c r="A82" s="33">
        <v>76</v>
      </c>
      <c r="B82" s="35" t="s">
        <v>533</v>
      </c>
      <c r="C82" s="35" t="s">
        <v>540</v>
      </c>
      <c r="D82" s="33" t="s">
        <v>518</v>
      </c>
      <c r="E82" s="33">
        <v>4</v>
      </c>
      <c r="F82" s="35" t="s">
        <v>541</v>
      </c>
      <c r="G82" s="33">
        <f t="shared" si="8"/>
        <v>0</v>
      </c>
      <c r="H82" s="33"/>
      <c r="I82" s="35" t="s">
        <v>541</v>
      </c>
      <c r="J82" s="33" t="s">
        <v>518</v>
      </c>
      <c r="K82" s="40"/>
      <c r="L82" s="42">
        <v>2800</v>
      </c>
      <c r="M82" s="33">
        <f t="shared" si="6"/>
        <v>0</v>
      </c>
      <c r="N82" s="33"/>
      <c r="O82" s="33"/>
      <c r="P82" s="41">
        <f t="shared" si="4"/>
        <v>0</v>
      </c>
      <c r="Q82" s="35" t="s">
        <v>542</v>
      </c>
      <c r="R82" s="44"/>
    </row>
    <row r="83" s="21" customFormat="1" ht="22.5" spans="1:18">
      <c r="A83" s="33">
        <v>77</v>
      </c>
      <c r="B83" s="35" t="s">
        <v>546</v>
      </c>
      <c r="C83" s="35" t="s">
        <v>547</v>
      </c>
      <c r="D83" s="33" t="s">
        <v>518</v>
      </c>
      <c r="E83" s="33">
        <v>12</v>
      </c>
      <c r="F83" s="35" t="s">
        <v>548</v>
      </c>
      <c r="G83" s="33">
        <f t="shared" si="8"/>
        <v>0</v>
      </c>
      <c r="H83" s="33"/>
      <c r="I83" s="35" t="s">
        <v>549</v>
      </c>
      <c r="J83" s="33" t="s">
        <v>518</v>
      </c>
      <c r="K83" s="40"/>
      <c r="L83" s="42">
        <v>680</v>
      </c>
      <c r="M83" s="33">
        <f t="shared" si="6"/>
        <v>0</v>
      </c>
      <c r="N83" s="33"/>
      <c r="O83" s="33"/>
      <c r="P83" s="41">
        <f t="shared" si="4"/>
        <v>0</v>
      </c>
      <c r="Q83" s="35" t="s">
        <v>550</v>
      </c>
      <c r="R83" s="44"/>
    </row>
    <row r="84" s="21" customFormat="1" ht="33.75" spans="1:18">
      <c r="A84" s="33">
        <v>78</v>
      </c>
      <c r="B84" s="35" t="s">
        <v>551</v>
      </c>
      <c r="C84" s="35" t="s">
        <v>552</v>
      </c>
      <c r="D84" s="33" t="s">
        <v>518</v>
      </c>
      <c r="E84" s="33">
        <v>12</v>
      </c>
      <c r="F84" s="35" t="s">
        <v>551</v>
      </c>
      <c r="G84" s="33">
        <f t="shared" si="8"/>
        <v>0</v>
      </c>
      <c r="H84" s="33"/>
      <c r="I84" s="35" t="s">
        <v>551</v>
      </c>
      <c r="J84" s="33" t="s">
        <v>518</v>
      </c>
      <c r="K84" s="40"/>
      <c r="L84" s="42">
        <v>320</v>
      </c>
      <c r="M84" s="33">
        <f t="shared" si="6"/>
        <v>0</v>
      </c>
      <c r="N84" s="33"/>
      <c r="O84" s="33"/>
      <c r="P84" s="41">
        <f t="shared" si="4"/>
        <v>0</v>
      </c>
      <c r="Q84" s="35" t="s">
        <v>553</v>
      </c>
      <c r="R84" s="44"/>
    </row>
    <row r="85" s="21" customFormat="1" ht="23" customHeight="1" spans="1:18">
      <c r="A85" s="33">
        <v>79</v>
      </c>
      <c r="B85" s="35" t="s">
        <v>554</v>
      </c>
      <c r="C85" s="35" t="s">
        <v>555</v>
      </c>
      <c r="D85" s="33" t="s">
        <v>79</v>
      </c>
      <c r="E85" s="33">
        <v>6</v>
      </c>
      <c r="F85" s="35" t="s">
        <v>556</v>
      </c>
      <c r="G85" s="33">
        <f t="shared" si="8"/>
        <v>0</v>
      </c>
      <c r="H85" s="33"/>
      <c r="I85" s="35" t="s">
        <v>556</v>
      </c>
      <c r="J85" s="33" t="s">
        <v>79</v>
      </c>
      <c r="K85" s="40"/>
      <c r="L85" s="42">
        <v>220</v>
      </c>
      <c r="M85" s="33">
        <f t="shared" si="6"/>
        <v>0</v>
      </c>
      <c r="N85" s="33"/>
      <c r="O85" s="33"/>
      <c r="P85" s="41">
        <f t="shared" si="4"/>
        <v>0</v>
      </c>
      <c r="Q85" s="35" t="s">
        <v>557</v>
      </c>
      <c r="R85" s="44"/>
    </row>
    <row r="86" s="21" customFormat="1" ht="22.5" spans="1:18">
      <c r="A86" s="33">
        <v>80</v>
      </c>
      <c r="B86" s="35" t="s">
        <v>558</v>
      </c>
      <c r="C86" s="35" t="s">
        <v>559</v>
      </c>
      <c r="D86" s="33" t="s">
        <v>518</v>
      </c>
      <c r="E86" s="33">
        <v>6</v>
      </c>
      <c r="F86" s="35" t="s">
        <v>560</v>
      </c>
      <c r="G86" s="33">
        <f t="shared" si="8"/>
        <v>0</v>
      </c>
      <c r="H86" s="33"/>
      <c r="I86" s="35" t="s">
        <v>560</v>
      </c>
      <c r="J86" s="33" t="s">
        <v>518</v>
      </c>
      <c r="K86" s="40"/>
      <c r="L86" s="42">
        <v>450</v>
      </c>
      <c r="M86" s="33">
        <f t="shared" si="6"/>
        <v>0</v>
      </c>
      <c r="N86" s="33"/>
      <c r="O86" s="33"/>
      <c r="P86" s="41">
        <f t="shared" si="4"/>
        <v>0</v>
      </c>
      <c r="Q86" s="35" t="s">
        <v>561</v>
      </c>
      <c r="R86" s="44"/>
    </row>
    <row r="87" s="21" customFormat="1" spans="1:18">
      <c r="A87" s="33">
        <v>81</v>
      </c>
      <c r="B87" s="46" t="s">
        <v>341</v>
      </c>
      <c r="C87" s="46"/>
      <c r="D87" s="46"/>
      <c r="E87" s="46"/>
      <c r="F87" s="47"/>
      <c r="G87" s="47"/>
      <c r="H87" s="47"/>
      <c r="I87" s="58"/>
      <c r="J87" s="42"/>
      <c r="K87" s="42"/>
      <c r="L87" s="59"/>
      <c r="M87" s="59"/>
      <c r="N87" s="60"/>
      <c r="O87" s="59"/>
      <c r="P87" s="61">
        <f>SUM(P3:P86)</f>
        <v>5340</v>
      </c>
      <c r="Q87" s="70"/>
      <c r="R87" s="44"/>
    </row>
    <row r="88" s="21" customFormat="1" spans="1:18">
      <c r="A88" s="33">
        <v>82</v>
      </c>
      <c r="B88" s="48" t="s">
        <v>342</v>
      </c>
      <c r="C88" s="48" t="s">
        <v>343</v>
      </c>
      <c r="D88" s="48" t="s">
        <v>344</v>
      </c>
      <c r="E88" s="49">
        <v>0.04</v>
      </c>
      <c r="F88" s="48"/>
      <c r="G88" s="48"/>
      <c r="H88" s="49"/>
      <c r="I88" s="62"/>
      <c r="J88" s="38"/>
      <c r="K88" s="38"/>
      <c r="L88" s="63"/>
      <c r="M88" s="63"/>
      <c r="N88" s="64"/>
      <c r="O88" s="63"/>
      <c r="P88" s="65">
        <f>P87*E88</f>
        <v>213.6</v>
      </c>
      <c r="Q88" s="71"/>
      <c r="R88" s="44"/>
    </row>
    <row r="89" spans="1:17">
      <c r="A89" s="33">
        <v>83</v>
      </c>
      <c r="B89" s="48"/>
      <c r="C89" s="48" t="s">
        <v>345</v>
      </c>
      <c r="D89" s="48" t="s">
        <v>344</v>
      </c>
      <c r="E89" s="49">
        <v>0.1</v>
      </c>
      <c r="F89" s="48"/>
      <c r="G89" s="48"/>
      <c r="H89" s="49"/>
      <c r="I89" s="62"/>
      <c r="J89" s="38"/>
      <c r="K89" s="38"/>
      <c r="L89" s="63"/>
      <c r="M89" s="63"/>
      <c r="N89" s="64"/>
      <c r="O89" s="63"/>
      <c r="P89" s="65">
        <f>P87*E89</f>
        <v>534</v>
      </c>
      <c r="Q89" s="71"/>
    </row>
    <row r="90" spans="1:17">
      <c r="A90" s="33">
        <v>84</v>
      </c>
      <c r="B90" s="48"/>
      <c r="C90" s="48" t="s">
        <v>346</v>
      </c>
      <c r="D90" s="48" t="s">
        <v>344</v>
      </c>
      <c r="E90" s="49">
        <v>0.09</v>
      </c>
      <c r="F90" s="48"/>
      <c r="G90" s="48"/>
      <c r="H90" s="49"/>
      <c r="I90" s="62"/>
      <c r="J90" s="38"/>
      <c r="K90" s="38"/>
      <c r="L90" s="63"/>
      <c r="M90" s="63"/>
      <c r="N90" s="64"/>
      <c r="O90" s="63"/>
      <c r="P90" s="65">
        <f>(P89+P88+P87)*E90</f>
        <v>547.884</v>
      </c>
      <c r="Q90" s="71"/>
    </row>
    <row r="91" spans="1:17">
      <c r="A91" s="33">
        <v>85</v>
      </c>
      <c r="B91" s="46" t="s">
        <v>347</v>
      </c>
      <c r="C91" s="46"/>
      <c r="D91" s="46"/>
      <c r="E91" s="46"/>
      <c r="F91" s="50"/>
      <c r="G91" s="51"/>
      <c r="H91" s="52"/>
      <c r="I91" s="58"/>
      <c r="J91" s="42"/>
      <c r="K91" s="42"/>
      <c r="L91" s="59"/>
      <c r="M91" s="59"/>
      <c r="N91" s="60"/>
      <c r="O91" s="59"/>
      <c r="P91" s="61">
        <f>P90+P89+P88+P87</f>
        <v>6635.484</v>
      </c>
      <c r="Q91" s="70"/>
    </row>
    <row r="92" ht="49" customHeight="1" spans="1:18">
      <c r="A92" s="53" t="s">
        <v>348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</row>
    <row r="93" ht="17" customHeight="1" spans="1:18">
      <c r="A93" s="53" t="s">
        <v>349</v>
      </c>
      <c r="B93" s="53"/>
      <c r="C93" s="53"/>
      <c r="D93" s="53"/>
      <c r="E93" s="54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</row>
    <row r="94" ht="25" customHeight="1" spans="1:18">
      <c r="A94" s="19" t="s">
        <v>350</v>
      </c>
      <c r="B94" s="19"/>
      <c r="C94" s="19"/>
      <c r="D94" s="19"/>
      <c r="E94" s="55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</row>
    <row r="95" spans="1:18">
      <c r="A95" s="55"/>
      <c r="B95" s="19" t="s">
        <v>18</v>
      </c>
      <c r="C95" s="19"/>
      <c r="D95" s="19"/>
      <c r="E95" s="55"/>
      <c r="F95" s="55"/>
      <c r="G95" s="55"/>
      <c r="H95" s="55"/>
      <c r="I95" s="55"/>
      <c r="J95" s="19"/>
      <c r="K95" s="55"/>
      <c r="L95" s="57"/>
      <c r="M95" s="57"/>
      <c r="N95" s="66"/>
      <c r="O95" s="67"/>
      <c r="P95" s="66"/>
      <c r="Q95" s="66"/>
      <c r="R95" s="72"/>
    </row>
    <row r="96" spans="1:18">
      <c r="A96" s="56"/>
      <c r="B96" s="19" t="s">
        <v>19</v>
      </c>
      <c r="C96" s="20"/>
      <c r="D96" s="20"/>
      <c r="E96" s="55"/>
      <c r="F96" s="57"/>
      <c r="G96" s="57"/>
      <c r="H96" s="57"/>
      <c r="I96" s="57"/>
      <c r="J96" s="68"/>
      <c r="K96" s="57"/>
      <c r="L96" s="57"/>
      <c r="M96" s="57"/>
      <c r="N96" s="66"/>
      <c r="O96" s="67"/>
      <c r="P96" s="66"/>
      <c r="Q96" s="66"/>
      <c r="R96" s="72"/>
    </row>
    <row r="97" spans="1:18">
      <c r="A97" s="56"/>
      <c r="B97" s="19" t="s">
        <v>351</v>
      </c>
      <c r="C97" s="19"/>
      <c r="D97" s="19"/>
      <c r="E97" s="55"/>
      <c r="F97" s="57"/>
      <c r="G97" s="57"/>
      <c r="H97" s="57"/>
      <c r="I97" s="57"/>
      <c r="J97" s="68"/>
      <c r="K97" s="57"/>
      <c r="L97" s="57"/>
      <c r="M97" s="57"/>
      <c r="N97" s="66"/>
      <c r="O97" s="67"/>
      <c r="P97" s="66"/>
      <c r="Q97" s="66"/>
      <c r="R97" s="72"/>
    </row>
  </sheetData>
  <mergeCells count="19">
    <mergeCell ref="A1:Q1"/>
    <mergeCell ref="A2:Q2"/>
    <mergeCell ref="H3:O3"/>
    <mergeCell ref="I4:N4"/>
    <mergeCell ref="I5:M5"/>
    <mergeCell ref="A92:Q92"/>
    <mergeCell ref="A93:R93"/>
    <mergeCell ref="A94:R94"/>
    <mergeCell ref="A3:A6"/>
    <mergeCell ref="B3:B6"/>
    <mergeCell ref="C3:C6"/>
    <mergeCell ref="D3:D6"/>
    <mergeCell ref="E3:E6"/>
    <mergeCell ref="F3:F6"/>
    <mergeCell ref="G3:G6"/>
    <mergeCell ref="H4:H6"/>
    <mergeCell ref="O5:O6"/>
    <mergeCell ref="P3:P6"/>
    <mergeCell ref="Q3:Q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A3" sqref="A3"/>
    </sheetView>
  </sheetViews>
  <sheetFormatPr defaultColWidth="9" defaultRowHeight="14.25" outlineLevelCol="5"/>
  <cols>
    <col min="1" max="1" width="8.5" style="1" customWidth="1"/>
    <col min="2" max="2" width="21.875" style="1" customWidth="1"/>
    <col min="3" max="3" width="9.625" style="1" customWidth="1"/>
    <col min="4" max="4" width="7.625" style="1" customWidth="1"/>
    <col min="5" max="5" width="12.25" style="1" customWidth="1"/>
    <col min="6" max="6" width="18.375" style="1" customWidth="1"/>
    <col min="7" max="16384" width="9" style="1"/>
  </cols>
  <sheetData>
    <row r="1" s="1" customFormat="1" ht="27" customHeight="1" spans="1:6">
      <c r="A1" s="3" t="s">
        <v>562</v>
      </c>
      <c r="B1" s="3"/>
      <c r="C1" s="3"/>
      <c r="D1" s="3"/>
      <c r="E1" s="3"/>
      <c r="F1" s="3"/>
    </row>
    <row r="2" s="1" customFormat="1" ht="33.75" customHeight="1" spans="1:6">
      <c r="A2" s="4" t="s">
        <v>576</v>
      </c>
      <c r="B2" s="4"/>
      <c r="C2" s="4"/>
      <c r="D2" s="4"/>
      <c r="E2" s="4"/>
      <c r="F2" s="4"/>
    </row>
    <row r="3" s="1" customFormat="1" ht="24.95" customHeight="1" spans="1:6">
      <c r="A3" s="5" t="s">
        <v>2</v>
      </c>
      <c r="B3" s="5" t="s">
        <v>3</v>
      </c>
      <c r="C3" s="5" t="s">
        <v>26</v>
      </c>
      <c r="D3" s="5" t="s">
        <v>27</v>
      </c>
      <c r="E3" s="5" t="s">
        <v>563</v>
      </c>
      <c r="F3" s="5" t="s">
        <v>5</v>
      </c>
    </row>
    <row r="4" s="2" customFormat="1" ht="24.95" customHeight="1" spans="1:6">
      <c r="A4" s="6">
        <v>1</v>
      </c>
      <c r="B4" s="7" t="s">
        <v>564</v>
      </c>
      <c r="C4" s="8" t="s">
        <v>344</v>
      </c>
      <c r="D4" s="8">
        <v>1</v>
      </c>
      <c r="E4" s="9"/>
      <c r="F4" s="10" t="s">
        <v>565</v>
      </c>
    </row>
    <row r="5" s="2" customFormat="1" ht="24.95" customHeight="1" spans="1:6">
      <c r="A5" s="6">
        <v>2</v>
      </c>
      <c r="B5" s="7" t="s">
        <v>566</v>
      </c>
      <c r="C5" s="8" t="s">
        <v>344</v>
      </c>
      <c r="D5" s="8">
        <v>1</v>
      </c>
      <c r="E5" s="9"/>
      <c r="F5" s="10" t="s">
        <v>565</v>
      </c>
    </row>
    <row r="6" s="2" customFormat="1" ht="24.95" customHeight="1" spans="1:6">
      <c r="A6" s="6">
        <v>3</v>
      </c>
      <c r="B6" s="7" t="s">
        <v>567</v>
      </c>
      <c r="C6" s="8" t="s">
        <v>344</v>
      </c>
      <c r="D6" s="8">
        <v>1</v>
      </c>
      <c r="E6" s="9"/>
      <c r="F6" s="10" t="s">
        <v>565</v>
      </c>
    </row>
    <row r="7" s="2" customFormat="1" ht="24.95" customHeight="1" spans="1:6">
      <c r="A7" s="6">
        <v>4</v>
      </c>
      <c r="B7" s="11" t="s">
        <v>568</v>
      </c>
      <c r="C7" s="8" t="s">
        <v>344</v>
      </c>
      <c r="D7" s="8">
        <v>1</v>
      </c>
      <c r="E7" s="9"/>
      <c r="F7" s="10" t="s">
        <v>565</v>
      </c>
    </row>
    <row r="8" s="2" customFormat="1" ht="24" customHeight="1" spans="1:6">
      <c r="A8" s="6">
        <v>5</v>
      </c>
      <c r="B8" s="11" t="s">
        <v>569</v>
      </c>
      <c r="C8" s="8" t="s">
        <v>344</v>
      </c>
      <c r="D8" s="8">
        <v>1</v>
      </c>
      <c r="E8" s="9"/>
      <c r="F8" s="10" t="s">
        <v>565</v>
      </c>
    </row>
    <row r="9" s="2" customFormat="1" ht="24.95" customHeight="1" spans="1:6">
      <c r="A9" s="6">
        <v>6</v>
      </c>
      <c r="B9" s="11" t="s">
        <v>570</v>
      </c>
      <c r="C9" s="8" t="s">
        <v>344</v>
      </c>
      <c r="D9" s="8">
        <v>1</v>
      </c>
      <c r="E9" s="9"/>
      <c r="F9" s="10" t="s">
        <v>565</v>
      </c>
    </row>
    <row r="10" s="2" customFormat="1" ht="24.95" customHeight="1" spans="1:6">
      <c r="A10" s="6">
        <v>7</v>
      </c>
      <c r="B10" s="11" t="s">
        <v>571</v>
      </c>
      <c r="C10" s="8" t="s">
        <v>344</v>
      </c>
      <c r="D10" s="8">
        <v>1</v>
      </c>
      <c r="E10" s="9"/>
      <c r="F10" s="10" t="s">
        <v>565</v>
      </c>
    </row>
    <row r="11" s="2" customFormat="1" ht="24.95" customHeight="1" spans="1:6">
      <c r="A11" s="6">
        <v>8</v>
      </c>
      <c r="B11" s="11" t="s">
        <v>572</v>
      </c>
      <c r="C11" s="8" t="s">
        <v>344</v>
      </c>
      <c r="D11" s="8">
        <v>1</v>
      </c>
      <c r="E11" s="9"/>
      <c r="F11" s="10" t="s">
        <v>565</v>
      </c>
    </row>
    <row r="12" s="2" customFormat="1" ht="24.95" customHeight="1" spans="1:6">
      <c r="A12" s="6">
        <v>10</v>
      </c>
      <c r="B12" s="11" t="s">
        <v>573</v>
      </c>
      <c r="C12" s="8" t="s">
        <v>344</v>
      </c>
      <c r="D12" s="8">
        <v>1</v>
      </c>
      <c r="E12" s="9"/>
      <c r="F12" s="10" t="s">
        <v>565</v>
      </c>
    </row>
    <row r="13" s="2" customFormat="1" ht="24.95" customHeight="1" spans="1:6">
      <c r="A13" s="6"/>
      <c r="B13" s="11" t="s">
        <v>31</v>
      </c>
      <c r="C13" s="8"/>
      <c r="D13" s="8"/>
      <c r="E13" s="9">
        <f>(SUM(E4:E12))*0.7</f>
        <v>0</v>
      </c>
      <c r="F13" s="10"/>
    </row>
    <row r="14" s="2" customFormat="1" ht="13.5" customHeight="1" spans="1:6">
      <c r="A14" s="12"/>
      <c r="B14" s="13"/>
      <c r="C14" s="14"/>
      <c r="D14" s="14"/>
      <c r="E14" s="15"/>
      <c r="F14" s="16"/>
    </row>
    <row r="15" s="1" customFormat="1" ht="30" customHeight="1" spans="1:6">
      <c r="A15" s="17" t="s">
        <v>574</v>
      </c>
      <c r="B15" s="18" t="s">
        <v>575</v>
      </c>
      <c r="C15" s="18"/>
      <c r="D15" s="18"/>
      <c r="E15" s="18"/>
      <c r="F15" s="18"/>
    </row>
    <row r="16" s="1" customFormat="1" ht="13.5" customHeight="1" spans="1:6">
      <c r="A16" s="17"/>
      <c r="B16" s="17"/>
      <c r="C16" s="17"/>
      <c r="D16" s="17"/>
      <c r="E16" s="17"/>
      <c r="F16" s="17"/>
    </row>
    <row r="17" s="1" customFormat="1" ht="20.25" customHeight="1" spans="1:6">
      <c r="A17" s="17"/>
      <c r="B17" s="17"/>
      <c r="C17" s="17"/>
      <c r="D17" s="17"/>
      <c r="E17" s="17"/>
      <c r="F17" s="17"/>
    </row>
    <row r="18" s="1" customFormat="1" ht="20.25" customHeight="1" spans="1:6">
      <c r="A18" s="17"/>
      <c r="B18" s="19" t="s">
        <v>18</v>
      </c>
      <c r="C18" s="19"/>
      <c r="D18" s="17"/>
      <c r="E18" s="17"/>
      <c r="F18" s="17"/>
    </row>
    <row r="19" s="1" customFormat="1" spans="1:6">
      <c r="A19" s="17"/>
      <c r="B19" s="19" t="s">
        <v>19</v>
      </c>
      <c r="C19" s="20"/>
      <c r="D19" s="17"/>
      <c r="E19" s="17"/>
      <c r="F19" s="17"/>
    </row>
    <row r="20" s="1" customFormat="1" spans="1:6">
      <c r="A20" s="17"/>
      <c r="B20" s="19" t="s">
        <v>351</v>
      </c>
      <c r="C20" s="19"/>
      <c r="D20" s="17"/>
      <c r="E20" s="17"/>
      <c r="F20" s="17"/>
    </row>
  </sheetData>
  <mergeCells count="3">
    <mergeCell ref="A1:F1"/>
    <mergeCell ref="A2:F2"/>
    <mergeCell ref="B15:F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总价汇总表</vt:lpstr>
      <vt:lpstr>游客中心-装饰</vt:lpstr>
      <vt:lpstr>游客中心-安装</vt:lpstr>
      <vt:lpstr>游客中心措施费</vt:lpstr>
      <vt:lpstr>花园餐厅装饰</vt:lpstr>
      <vt:lpstr>花园餐厅安装</vt:lpstr>
      <vt:lpstr>花园餐厅措施费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zzh1984024</cp:lastModifiedBy>
  <dcterms:created xsi:type="dcterms:W3CDTF">2020-04-29T02:42:00Z</dcterms:created>
  <dcterms:modified xsi:type="dcterms:W3CDTF">2020-05-06T09:57:56Z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